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10044"/>
  </bookViews>
  <sheets>
    <sheet name="9.2.1.漁獲係数・放流尾数による資源・漁獲量等量線図" sheetId="1" r:id="rId1"/>
  </sheets>
  <definedNames>
    <definedName name="_xlnm.Print_Area" localSheetId="0">'9.2.1.漁獲係数・放流尾数による資源・漁獲量等量線図'!#REF!</definedName>
  </definedNames>
  <calcPr calcId="145621"/>
</workbook>
</file>

<file path=xl/calcChain.xml><?xml version="1.0" encoding="utf-8"?>
<calcChain xmlns="http://schemas.openxmlformats.org/spreadsheetml/2006/main">
  <c r="C30" i="1" l="1"/>
  <c r="C24" i="1" l="1"/>
  <c r="B55" i="1" l="1"/>
  <c r="C25" i="1"/>
  <c r="B44" i="1" l="1"/>
  <c r="B24" i="1"/>
  <c r="D18" i="1"/>
  <c r="D24" i="1" s="1"/>
  <c r="B34" i="1" l="1"/>
  <c r="C44" i="1"/>
  <c r="B45" i="1"/>
  <c r="B46" i="1"/>
  <c r="B47" i="1"/>
  <c r="B48" i="1"/>
  <c r="B49" i="1"/>
  <c r="B50" i="1"/>
  <c r="B25" i="1"/>
  <c r="B26" i="1"/>
  <c r="B27" i="1"/>
  <c r="B28" i="1"/>
  <c r="B29" i="1"/>
  <c r="B30" i="1"/>
  <c r="D44" i="1" l="1"/>
  <c r="B39" i="1"/>
  <c r="B59" i="1"/>
  <c r="B37" i="1"/>
  <c r="C28" i="1" s="1"/>
  <c r="B57" i="1"/>
  <c r="B35" i="1"/>
  <c r="C26" i="1" s="1"/>
  <c r="E50" i="1"/>
  <c r="G50" i="1"/>
  <c r="D50" i="1"/>
  <c r="F50" i="1"/>
  <c r="H50" i="1"/>
  <c r="E48" i="1"/>
  <c r="G48" i="1"/>
  <c r="D48" i="1"/>
  <c r="F48" i="1"/>
  <c r="H48" i="1"/>
  <c r="E46" i="1"/>
  <c r="G46" i="1"/>
  <c r="D46" i="1"/>
  <c r="F46" i="1"/>
  <c r="H46" i="1"/>
  <c r="C50" i="1"/>
  <c r="C48" i="1"/>
  <c r="C46" i="1"/>
  <c r="B60" i="1"/>
  <c r="B40" i="1"/>
  <c r="B58" i="1"/>
  <c r="B38" i="1"/>
  <c r="C29" i="1" s="1"/>
  <c r="B56" i="1"/>
  <c r="B36" i="1"/>
  <c r="C27" i="1" s="1"/>
  <c r="E44" i="1"/>
  <c r="G44" i="1"/>
  <c r="F44" i="1"/>
  <c r="H44" i="1"/>
  <c r="D49" i="1"/>
  <c r="F49" i="1"/>
  <c r="H49" i="1"/>
  <c r="E49" i="1"/>
  <c r="G49" i="1"/>
  <c r="D47" i="1"/>
  <c r="F47" i="1"/>
  <c r="H47" i="1"/>
  <c r="E47" i="1"/>
  <c r="G47" i="1"/>
  <c r="D45" i="1"/>
  <c r="F45" i="1"/>
  <c r="H45" i="1"/>
  <c r="E45" i="1"/>
  <c r="G45" i="1"/>
  <c r="C49" i="1"/>
  <c r="C47" i="1"/>
  <c r="C45" i="1"/>
  <c r="C60" i="1" l="1"/>
  <c r="C35" i="1"/>
  <c r="D26" i="1" s="1"/>
  <c r="C55" i="1"/>
  <c r="C36" i="1"/>
  <c r="D27" i="1" s="1"/>
  <c r="C56" i="1"/>
  <c r="C57" i="1"/>
  <c r="C37" i="1"/>
  <c r="D28" i="1" s="1"/>
  <c r="C59" i="1"/>
  <c r="C39" i="1"/>
  <c r="C38" i="1"/>
  <c r="D29" i="1" s="1"/>
  <c r="C58" i="1"/>
  <c r="C40" i="1" l="1"/>
  <c r="D30" i="1" s="1"/>
  <c r="D38" i="1"/>
  <c r="D58" i="1"/>
  <c r="D37" i="1"/>
  <c r="D57" i="1"/>
  <c r="D39" i="1"/>
  <c r="D59" i="1"/>
  <c r="D36" i="1"/>
  <c r="E27" i="1" s="1"/>
  <c r="D56" i="1"/>
  <c r="E18" i="1"/>
  <c r="F18" i="1"/>
  <c r="G18" i="1"/>
  <c r="H18" i="1"/>
  <c r="C34" i="1" l="1"/>
  <c r="D25" i="1" s="1"/>
  <c r="D55" i="1" s="1"/>
  <c r="E37" i="1"/>
  <c r="E57" i="1"/>
  <c r="D40" i="1"/>
  <c r="D60" i="1"/>
  <c r="E29" i="1" l="1"/>
  <c r="E28" i="1"/>
  <c r="E30" i="1"/>
  <c r="E38" i="1" l="1"/>
  <c r="F29" i="1" s="1"/>
  <c r="E58" i="1"/>
  <c r="E40" i="1"/>
  <c r="E60" i="1"/>
  <c r="E39" i="1"/>
  <c r="E59" i="1"/>
  <c r="F28" i="1"/>
  <c r="F38" i="1" l="1"/>
  <c r="G29" i="1" s="1"/>
  <c r="F58" i="1"/>
  <c r="F39" i="1"/>
  <c r="F59" i="1"/>
  <c r="G39" i="1" l="1"/>
  <c r="G59" i="1"/>
  <c r="F30" i="1"/>
  <c r="F40" i="1" l="1"/>
  <c r="G30" i="1" s="1"/>
  <c r="F60" i="1"/>
  <c r="G40" i="1" l="1"/>
  <c r="H30" i="1" s="1"/>
  <c r="G60" i="1"/>
  <c r="H40" i="1" l="1"/>
  <c r="I40" i="1" s="1"/>
  <c r="H60" i="1"/>
  <c r="I30" i="1"/>
  <c r="D35" i="1" l="1"/>
  <c r="E26" i="1" s="1"/>
  <c r="E56" i="1" s="1"/>
  <c r="D34" i="1"/>
  <c r="E36" i="1" l="1"/>
  <c r="F27" i="1" s="1"/>
  <c r="F57" i="1" s="1"/>
  <c r="F37" i="1" l="1"/>
  <c r="E25" i="1"/>
  <c r="E55" i="1" s="1"/>
  <c r="E24" i="1" s="1"/>
  <c r="E35" i="1" l="1"/>
  <c r="G28" i="1"/>
  <c r="G58" i="1" s="1"/>
  <c r="E34" i="1"/>
  <c r="G38" i="1" l="1"/>
  <c r="H29" i="1" s="1"/>
  <c r="H59" i="1" s="1"/>
  <c r="F26" i="1"/>
  <c r="F56" i="1" s="1"/>
  <c r="F25" i="1"/>
  <c r="F55" i="1" s="1"/>
  <c r="F24" i="1" l="1"/>
  <c r="F35" i="1"/>
  <c r="G26" i="1" s="1"/>
  <c r="G56" i="1" s="1"/>
  <c r="F36" i="1"/>
  <c r="G27" i="1" s="1"/>
  <c r="G57" i="1" s="1"/>
  <c r="H39" i="1"/>
  <c r="I39" i="1" s="1"/>
  <c r="I29" i="1"/>
  <c r="F34" i="1"/>
  <c r="G37" i="1" l="1"/>
  <c r="H28" i="1" s="1"/>
  <c r="H58" i="1" s="1"/>
  <c r="G36" i="1"/>
  <c r="H38" i="1" l="1"/>
  <c r="I38" i="1" s="1"/>
  <c r="I28" i="1"/>
  <c r="G25" i="1"/>
  <c r="G55" i="1" s="1"/>
  <c r="G24" i="1" s="1"/>
  <c r="H27" i="1"/>
  <c r="H57" i="1" s="1"/>
  <c r="H37" i="1" l="1"/>
  <c r="I37" i="1" s="1"/>
  <c r="G35" i="1"/>
  <c r="H26" i="1" s="1"/>
  <c r="H56" i="1" s="1"/>
  <c r="I27" i="1"/>
  <c r="G34" i="1"/>
  <c r="H36" i="1" l="1"/>
  <c r="I36" i="1" s="1"/>
  <c r="I26" i="1"/>
  <c r="H25" i="1" l="1"/>
  <c r="H55" i="1" s="1"/>
  <c r="H24" i="1" s="1"/>
  <c r="H35" i="1" l="1"/>
  <c r="I35" i="1" s="1"/>
  <c r="I24" i="1"/>
  <c r="I25" i="1"/>
  <c r="H34" i="1" l="1"/>
  <c r="E4" i="1"/>
  <c r="I34" i="1" l="1"/>
  <c r="E5" i="1" s="1"/>
</calcChain>
</file>

<file path=xl/comments1.xml><?xml version="1.0" encoding="utf-8"?>
<comments xmlns="http://schemas.openxmlformats.org/spreadsheetml/2006/main">
  <authors>
    <author>ishiday</author>
  </authors>
  <commentList>
    <comment ref="B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①将来5年間の漁獲係数
</t>
        </r>
      </text>
    </comment>
    <comment ref="E4" authorId="0">
      <text>
        <r>
          <rPr>
            <sz val="9"/>
            <color indexed="81"/>
            <rFont val="ＭＳ Ｐゴシック"/>
            <family val="3"/>
            <charset val="128"/>
          </rPr>
          <t>⑭5年後の資源量</t>
        </r>
      </text>
    </comment>
    <comment ref="B5" authorId="0">
      <text>
        <r>
          <rPr>
            <sz val="9"/>
            <color indexed="81"/>
            <rFont val="ＭＳ Ｐゴシック"/>
            <family val="3"/>
            <charset val="128"/>
          </rPr>
          <t>②将来5年間の放流尾数</t>
        </r>
      </text>
    </comment>
    <comment ref="E5" authorId="0">
      <text>
        <r>
          <rPr>
            <sz val="9"/>
            <color indexed="81"/>
            <rFont val="ＭＳ Ｐゴシック"/>
            <family val="3"/>
            <charset val="128"/>
          </rPr>
          <t>⑮5年後の親魚量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③0～6歳の資源尾数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②将来5年間の放流尾数</t>
        </r>
      </text>
    </comment>
    <comment ref="B24" authorId="0">
      <text>
        <r>
          <rPr>
            <sz val="9"/>
            <color indexed="81"/>
            <rFont val="ＭＳ Ｐゴシック"/>
            <family val="3"/>
            <charset val="128"/>
          </rPr>
          <t>③0～6歳の資源尾数</t>
        </r>
      </text>
    </comment>
    <comment ref="C24" authorId="0">
      <text>
        <r>
          <rPr>
            <sz val="9"/>
            <color indexed="81"/>
            <rFont val="ＭＳ Ｐゴシック"/>
            <family val="3"/>
            <charset val="128"/>
          </rPr>
          <t>④親魚量からの再生産尾数と放流魚からの添加尾数の計</t>
        </r>
      </text>
    </comment>
    <comment ref="I24" authorId="0">
      <text>
        <r>
          <rPr>
            <sz val="9"/>
            <color indexed="81"/>
            <rFont val="ＭＳ Ｐゴシック"/>
            <family val="3"/>
            <charset val="128"/>
          </rPr>
          <t>⑤資源尾数を体重(g)と単位を考慮して資源量(t)へ変換</t>
        </r>
      </text>
    </comment>
    <comment ref="C25" authorId="0">
      <text>
        <r>
          <rPr>
            <sz val="9"/>
            <color indexed="81"/>
            <rFont val="ＭＳ Ｐゴシック"/>
            <family val="3"/>
            <charset val="128"/>
          </rPr>
          <t>⑥自然死亡後の生残尾数から、さらに漁獲死亡を除いた生残尾数</t>
        </r>
      </text>
    </comment>
    <comment ref="C30" authorId="0">
      <text>
        <r>
          <rPr>
            <sz val="9"/>
            <color indexed="81"/>
            <rFont val="ＭＳ Ｐゴシック"/>
            <family val="3"/>
            <charset val="128"/>
          </rPr>
          <t>⑦最高齢魚の自然死亡と漁獲死亡の後の生残尾数</t>
        </r>
      </text>
    </comment>
    <comment ref="B34" authorId="0">
      <text>
        <r>
          <rPr>
            <sz val="9"/>
            <color indexed="81"/>
            <rFont val="ＭＳ Ｐゴシック"/>
            <family val="3"/>
            <charset val="128"/>
          </rPr>
          <t>⑧漁獲尾数＝年の中間での生残尾数に漁獲死亡率をかける</t>
        </r>
      </text>
    </comment>
    <comment ref="I34" authorId="0">
      <text>
        <r>
          <rPr>
            <sz val="9"/>
            <color indexed="81"/>
            <rFont val="ＭＳ Ｐゴシック"/>
            <family val="3"/>
            <charset val="128"/>
          </rPr>
          <t>⑨漁獲尾数を漁獲量へ変換</t>
        </r>
      </text>
    </comment>
    <comment ref="B44" authorId="0">
      <text>
        <r>
          <rPr>
            <sz val="9"/>
            <color indexed="81"/>
            <rFont val="ＭＳ Ｐゴシック"/>
            <family val="3"/>
            <charset val="128"/>
          </rPr>
          <t>⑩与えられた漁獲係数</t>
        </r>
      </text>
    </comment>
    <comment ref="C44" authorId="0">
      <text>
        <r>
          <rPr>
            <sz val="9"/>
            <color indexed="81"/>
            <rFont val="ＭＳ Ｐゴシック"/>
            <family val="3"/>
            <charset val="128"/>
          </rPr>
          <t>⑪与えられた漁獲係数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⑫①の漁獲係数を選択率で補正</t>
        </r>
      </text>
    </comment>
    <comment ref="B55" authorId="0">
      <text>
        <r>
          <rPr>
            <sz val="9"/>
            <color indexed="81"/>
            <rFont val="ＭＳ Ｐゴシック"/>
            <family val="3"/>
            <charset val="128"/>
          </rPr>
          <t>⑬資源尾数と体重と成熟率から親魚量</t>
        </r>
      </text>
    </comment>
    <comment ref="C65" authorId="0">
      <text>
        <r>
          <rPr>
            <sz val="9"/>
            <color indexed="81"/>
            <rFont val="ＭＳ Ｐゴシック"/>
            <family val="3"/>
            <charset val="128"/>
          </rPr>
          <t>⑯放流尾数-漁獲係数-資源量</t>
        </r>
      </text>
    </comment>
    <comment ref="C77" authorId="0">
      <text>
        <r>
          <rPr>
            <sz val="9"/>
            <color indexed="81"/>
            <rFont val="ＭＳ Ｐゴシック"/>
            <family val="3"/>
            <charset val="128"/>
          </rPr>
          <t>⑰放流尾数-漁獲係数-漁獲量</t>
        </r>
      </text>
    </comment>
  </commentList>
</comments>
</file>

<file path=xl/sharedStrings.xml><?xml version="1.0" encoding="utf-8"?>
<sst xmlns="http://schemas.openxmlformats.org/spreadsheetml/2006/main" count="31" uniqueCount="25">
  <si>
    <t>M</t>
    <phoneticPr fontId="3"/>
  </si>
  <si>
    <t>平均体重(g)</t>
    <phoneticPr fontId="3"/>
  </si>
  <si>
    <t>成熟率</t>
    <phoneticPr fontId="3"/>
  </si>
  <si>
    <t>資源尾数</t>
    <rPh sb="0" eb="2">
      <t>シゲン</t>
    </rPh>
    <rPh sb="2" eb="3">
      <t>ビ</t>
    </rPh>
    <rPh sb="3" eb="4">
      <t>スウ</t>
    </rPh>
    <phoneticPr fontId="2"/>
  </si>
  <si>
    <t>漁獲係数</t>
    <rPh sb="0" eb="2">
      <t>ギョカク</t>
    </rPh>
    <rPh sb="2" eb="4">
      <t>ケイスウ</t>
    </rPh>
    <phoneticPr fontId="2"/>
  </si>
  <si>
    <t>漁獲尾数</t>
    <rPh sb="0" eb="2">
      <t>ギョカク</t>
    </rPh>
    <rPh sb="2" eb="3">
      <t>ビ</t>
    </rPh>
    <rPh sb="3" eb="4">
      <t>スウ</t>
    </rPh>
    <phoneticPr fontId="2"/>
  </si>
  <si>
    <t>放流尾数</t>
    <rPh sb="0" eb="2">
      <t>ホウリュウ</t>
    </rPh>
    <rPh sb="2" eb="3">
      <t>ビ</t>
    </rPh>
    <rPh sb="3" eb="4">
      <t>スウ</t>
    </rPh>
    <phoneticPr fontId="2"/>
  </si>
  <si>
    <t>親魚量</t>
    <rPh sb="0" eb="3">
      <t>シンギョリョウ</t>
    </rPh>
    <phoneticPr fontId="2"/>
  </si>
  <si>
    <t>5年後資源量</t>
    <rPh sb="1" eb="3">
      <t>ネンゴ</t>
    </rPh>
    <rPh sb="3" eb="6">
      <t>シゲンリョウ</t>
    </rPh>
    <phoneticPr fontId="2"/>
  </si>
  <si>
    <t>5年後漁獲量</t>
    <rPh sb="1" eb="3">
      <t>ネンゴ</t>
    </rPh>
    <rPh sb="3" eb="5">
      <t>ギョカク</t>
    </rPh>
    <rPh sb="5" eb="6">
      <t>リョウ</t>
    </rPh>
    <phoneticPr fontId="2"/>
  </si>
  <si>
    <t>添加効率</t>
  </si>
  <si>
    <t>RPS</t>
  </si>
  <si>
    <t>放流尾数（万尾）</t>
    <rPh sb="0" eb="2">
      <t>ホウリュウ</t>
    </rPh>
    <rPh sb="2" eb="3">
      <t>ビ</t>
    </rPh>
    <rPh sb="3" eb="4">
      <t>スウ</t>
    </rPh>
    <rPh sb="5" eb="6">
      <t>マン</t>
    </rPh>
    <rPh sb="6" eb="7">
      <t>ビ</t>
    </rPh>
    <phoneticPr fontId="2"/>
  </si>
  <si>
    <r>
      <t>漁獲係数(年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ギョカク</t>
    </rPh>
    <rPh sb="2" eb="4">
      <t>ケイスウ</t>
    </rPh>
    <rPh sb="5" eb="6">
      <t>ネン</t>
    </rPh>
    <phoneticPr fontId="2"/>
  </si>
  <si>
    <t>資源量(トン)</t>
    <rPh sb="0" eb="3">
      <t>シゲンリョウ</t>
    </rPh>
    <phoneticPr fontId="2"/>
  </si>
  <si>
    <t>漁獲量(トン)</t>
    <rPh sb="0" eb="3">
      <t>ギョカクリョウ</t>
    </rPh>
    <phoneticPr fontId="2"/>
  </si>
  <si>
    <t>Excel2003と違っているため、操作法が分かりにくい。</t>
  </si>
  <si>
    <t>１）グラフを選択</t>
  </si>
  <si>
    <t>２）［グラフツール］の［レイアウト］タブ→最左列の［凡例］の下向き▽（グラフの要素選択）</t>
  </si>
  <si>
    <t>３）［縦（値）軸］</t>
  </si>
  <si>
    <t>４）すぐ下の［選択対象の書式設定］</t>
  </si>
  <si>
    <t>５）［軸の書式設定］画面→［軸のオプション］</t>
  </si>
  <si>
    <t>漁獲量2016</t>
    <rPh sb="0" eb="3">
      <t>ギョカクリョウ</t>
    </rPh>
    <phoneticPr fontId="2"/>
  </si>
  <si>
    <t>資源量2016</t>
    <rPh sb="0" eb="3">
      <t>シゲンリョウ</t>
    </rPh>
    <phoneticPr fontId="2"/>
  </si>
  <si>
    <t>①漁獲係数と②放流尾数を変化せて、5年後の⑭資源量と⑮漁獲量を求め、⑯放流尾数-漁獲係数-資源量、⑰放流尾数-漁獲係数-漁獲量のセルを埋めて、等量線図を作成する。</t>
    <rPh sb="1" eb="3">
      <t>ギョカク</t>
    </rPh>
    <rPh sb="3" eb="5">
      <t>ケイスウ</t>
    </rPh>
    <rPh sb="7" eb="9">
      <t>ホウリュウ</t>
    </rPh>
    <rPh sb="9" eb="10">
      <t>ビ</t>
    </rPh>
    <rPh sb="10" eb="11">
      <t>スウ</t>
    </rPh>
    <rPh sb="12" eb="14">
      <t>ヘンカ</t>
    </rPh>
    <rPh sb="18" eb="20">
      <t>ネンゴ</t>
    </rPh>
    <rPh sb="22" eb="24">
      <t>シゲン</t>
    </rPh>
    <rPh sb="24" eb="25">
      <t>リョウ</t>
    </rPh>
    <rPh sb="27" eb="29">
      <t>ギョカク</t>
    </rPh>
    <rPh sb="29" eb="30">
      <t>リョウ</t>
    </rPh>
    <rPh sb="31" eb="32">
      <t>モト</t>
    </rPh>
    <rPh sb="35" eb="37">
      <t>ホウリュウ</t>
    </rPh>
    <rPh sb="37" eb="38">
      <t>ビ</t>
    </rPh>
    <rPh sb="38" eb="39">
      <t>スウ</t>
    </rPh>
    <rPh sb="40" eb="42">
      <t>ギョカク</t>
    </rPh>
    <rPh sb="42" eb="44">
      <t>ケイスウ</t>
    </rPh>
    <rPh sb="45" eb="47">
      <t>シゲン</t>
    </rPh>
    <rPh sb="47" eb="48">
      <t>リョウ</t>
    </rPh>
    <rPh sb="50" eb="52">
      <t>ホウリュウ</t>
    </rPh>
    <rPh sb="52" eb="53">
      <t>ビ</t>
    </rPh>
    <rPh sb="53" eb="54">
      <t>スウ</t>
    </rPh>
    <rPh sb="55" eb="57">
      <t>ギョカク</t>
    </rPh>
    <rPh sb="57" eb="59">
      <t>ケイスウ</t>
    </rPh>
    <rPh sb="60" eb="62">
      <t>ギョカク</t>
    </rPh>
    <rPh sb="62" eb="63">
      <t>リョウ</t>
    </rPh>
    <rPh sb="67" eb="68">
      <t>ウ</t>
    </rPh>
    <rPh sb="71" eb="73">
      <t>トウリョウ</t>
    </rPh>
    <rPh sb="73" eb="74">
      <t>セン</t>
    </rPh>
    <rPh sb="74" eb="75">
      <t>ズ</t>
    </rPh>
    <rPh sb="76" eb="7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</si>
</sst>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 "/>
    <numFmt numFmtId="178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2"/>
      <color rgb="FF497797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Fill="1" applyBorder="1" applyAlignment="1"/>
    <xf numFmtId="0" fontId="0" fillId="0" borderId="0" xfId="0" applyFill="1" applyBorder="1" applyAlignment="1"/>
    <xf numFmtId="38" fontId="0" fillId="0" borderId="0" xfId="0" applyNumberFormat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/>
    </xf>
    <xf numFmtId="40" fontId="0" fillId="0" borderId="0" xfId="1" applyNumberFormat="1" applyFont="1" applyFill="1" applyBorder="1">
      <alignment vertical="center"/>
    </xf>
    <xf numFmtId="40" fontId="0" fillId="0" borderId="3" xfId="1" applyNumberFormat="1" applyFont="1" applyFill="1" applyBorder="1">
      <alignment vertical="center"/>
    </xf>
    <xf numFmtId="40" fontId="0" fillId="0" borderId="4" xfId="1" applyNumberFormat="1" applyFont="1" applyFill="1" applyBorder="1">
      <alignment vertical="center"/>
    </xf>
    <xf numFmtId="40" fontId="0" fillId="0" borderId="5" xfId="1" applyNumberFormat="1" applyFont="1" applyFill="1" applyBorder="1">
      <alignment vertical="center"/>
    </xf>
    <xf numFmtId="40" fontId="0" fillId="0" borderId="6" xfId="1" applyNumberFormat="1" applyFont="1" applyFill="1" applyBorder="1">
      <alignment vertical="center"/>
    </xf>
    <xf numFmtId="40" fontId="0" fillId="0" borderId="7" xfId="1" applyNumberFormat="1" applyFont="1" applyFill="1" applyBorder="1">
      <alignment vertical="center"/>
    </xf>
    <xf numFmtId="40" fontId="0" fillId="0" borderId="8" xfId="1" applyNumberFormat="1" applyFont="1" applyFill="1" applyBorder="1">
      <alignment vertical="center"/>
    </xf>
    <xf numFmtId="40" fontId="0" fillId="0" borderId="9" xfId="1" applyNumberFormat="1" applyFont="1" applyFill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5" fillId="0" borderId="0" xfId="0" applyFont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38" fontId="0" fillId="3" borderId="0" xfId="0" applyNumberFormat="1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38" fontId="0" fillId="0" borderId="10" xfId="1" applyFont="1" applyFill="1" applyBorder="1">
      <alignment vertical="center"/>
    </xf>
    <xf numFmtId="38" fontId="0" fillId="0" borderId="5" xfId="1" applyFont="1" applyFill="1" applyBorder="1">
      <alignment vertical="center"/>
    </xf>
    <xf numFmtId="40" fontId="0" fillId="0" borderId="0" xfId="1" applyNumberFormat="1" applyFont="1" applyFill="1">
      <alignment vertical="center"/>
    </xf>
    <xf numFmtId="40" fontId="6" fillId="0" borderId="0" xfId="1" applyNumberFormat="1" applyFont="1" applyFill="1">
      <alignment vertical="center"/>
    </xf>
    <xf numFmtId="40" fontId="6" fillId="0" borderId="2" xfId="1" applyNumberFormat="1" applyFont="1" applyFill="1" applyBorder="1">
      <alignment vertical="center"/>
    </xf>
    <xf numFmtId="38" fontId="0" fillId="0" borderId="0" xfId="1" applyFont="1" applyFill="1">
      <alignment vertical="center"/>
    </xf>
    <xf numFmtId="38" fontId="0" fillId="0" borderId="11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178" fontId="0" fillId="2" borderId="1" xfId="0" applyNumberFormat="1" applyFill="1" applyBorder="1" applyAlignment="1"/>
    <xf numFmtId="0" fontId="0" fillId="2" borderId="1" xfId="0" applyFill="1" applyBorder="1" applyAlignment="1"/>
    <xf numFmtId="0" fontId="0" fillId="2" borderId="1" xfId="0" applyFill="1" applyBorder="1">
      <alignment vertical="center"/>
    </xf>
    <xf numFmtId="38" fontId="0" fillId="2" borderId="1" xfId="1" applyFont="1" applyFill="1" applyBorder="1" applyAlignment="1">
      <alignment horizontal="right"/>
    </xf>
    <xf numFmtId="177" fontId="0" fillId="2" borderId="1" xfId="0" applyNumberFormat="1" applyFill="1" applyBorder="1" applyAlignment="1"/>
    <xf numFmtId="176" fontId="0" fillId="2" borderId="1" xfId="0" applyNumberFormat="1" applyFill="1" applyBorder="1" applyAlignment="1">
      <alignment horizontal="right"/>
    </xf>
    <xf numFmtId="40" fontId="0" fillId="2" borderId="1" xfId="1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23451521637844"/>
          <c:y val="5.4255316119097778E-2"/>
          <c:w val="0.59511063841684442"/>
          <c:h val="0.76463972126223634"/>
        </c:manualLayout>
      </c:layout>
      <c:surfaceChart>
        <c:wireframe val="0"/>
        <c:ser>
          <c:idx val="0"/>
          <c:order val="0"/>
          <c:tx>
            <c:strRef>
              <c:f>'9.2.1.漁獲係数・放流尾数による資源・漁獲量等量線図'!$C$64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'9.2.1.漁獲係数・放流尾数による資源・漁獲量等量線図'!$C$65:$C$73</c:f>
              <c:numCache>
                <c:formatCode>General</c:formatCode>
                <c:ptCount val="9"/>
                <c:pt idx="0">
                  <c:v>1768</c:v>
                </c:pt>
                <c:pt idx="1">
                  <c:v>1416</c:v>
                </c:pt>
                <c:pt idx="2">
                  <c:v>1137</c:v>
                </c:pt>
                <c:pt idx="3">
                  <c:v>915</c:v>
                </c:pt>
                <c:pt idx="4">
                  <c:v>738</c:v>
                </c:pt>
                <c:pt idx="5">
                  <c:v>596</c:v>
                </c:pt>
                <c:pt idx="6">
                  <c:v>483</c:v>
                </c:pt>
                <c:pt idx="7">
                  <c:v>392</c:v>
                </c:pt>
                <c:pt idx="8">
                  <c:v>320</c:v>
                </c:pt>
              </c:numCache>
            </c:numRef>
          </c:val>
        </c:ser>
        <c:ser>
          <c:idx val="1"/>
          <c:order val="1"/>
          <c:tx>
            <c:strRef>
              <c:f>'9.2.1.漁獲係数・放流尾数による資源・漁獲量等量線図'!$D$64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'9.2.1.漁獲係数・放流尾数による資源・漁獲量等量線図'!$D$65:$D$73</c:f>
              <c:numCache>
                <c:formatCode>General</c:formatCode>
                <c:ptCount val="9"/>
                <c:pt idx="0">
                  <c:v>2031</c:v>
                </c:pt>
                <c:pt idx="1">
                  <c:v>1654</c:v>
                </c:pt>
                <c:pt idx="2">
                  <c:v>1353</c:v>
                </c:pt>
                <c:pt idx="3">
                  <c:v>1112</c:v>
                </c:pt>
                <c:pt idx="4">
                  <c:v>919</c:v>
                </c:pt>
                <c:pt idx="5">
                  <c:v>764</c:v>
                </c:pt>
                <c:pt idx="6">
                  <c:v>639</c:v>
                </c:pt>
                <c:pt idx="7">
                  <c:v>538</c:v>
                </c:pt>
                <c:pt idx="8">
                  <c:v>456</c:v>
                </c:pt>
              </c:numCache>
            </c:numRef>
          </c:val>
        </c:ser>
        <c:ser>
          <c:idx val="2"/>
          <c:order val="2"/>
          <c:tx>
            <c:strRef>
              <c:f>'9.2.1.漁獲係数・放流尾数による資源・漁獲量等量線図'!$E$64</c:f>
              <c:strCache>
                <c:ptCount val="1"/>
                <c:pt idx="0">
                  <c:v>200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'9.2.1.漁獲係数・放流尾数による資源・漁獲量等量線図'!$E$65:$E$73</c:f>
              <c:numCache>
                <c:formatCode>General</c:formatCode>
                <c:ptCount val="9"/>
                <c:pt idx="0">
                  <c:v>2294</c:v>
                </c:pt>
                <c:pt idx="1">
                  <c:v>1891</c:v>
                </c:pt>
                <c:pt idx="2">
                  <c:v>1569</c:v>
                </c:pt>
                <c:pt idx="3">
                  <c:v>1309</c:v>
                </c:pt>
                <c:pt idx="4">
                  <c:v>1100</c:v>
                </c:pt>
                <c:pt idx="5">
                  <c:v>931</c:v>
                </c:pt>
                <c:pt idx="6">
                  <c:v>794</c:v>
                </c:pt>
                <c:pt idx="7">
                  <c:v>683</c:v>
                </c:pt>
                <c:pt idx="8">
                  <c:v>592</c:v>
                </c:pt>
              </c:numCache>
            </c:numRef>
          </c:val>
        </c:ser>
        <c:ser>
          <c:idx val="3"/>
          <c:order val="3"/>
          <c:tx>
            <c:strRef>
              <c:f>'9.2.1.漁獲係数・放流尾数による資源・漁獲量等量線図'!$F$64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'9.2.1.漁獲係数・放流尾数による資源・漁獲量等量線図'!$F$65:$F$73</c:f>
              <c:numCache>
                <c:formatCode>General</c:formatCode>
                <c:ptCount val="9"/>
                <c:pt idx="0">
                  <c:v>2558</c:v>
                </c:pt>
                <c:pt idx="1">
                  <c:v>2129</c:v>
                </c:pt>
                <c:pt idx="2">
                  <c:v>1784</c:v>
                </c:pt>
                <c:pt idx="3">
                  <c:v>1506</c:v>
                </c:pt>
                <c:pt idx="4">
                  <c:v>1281</c:v>
                </c:pt>
                <c:pt idx="5">
                  <c:v>1099</c:v>
                </c:pt>
                <c:pt idx="6">
                  <c:v>950</c:v>
                </c:pt>
                <c:pt idx="7">
                  <c:v>828</c:v>
                </c:pt>
                <c:pt idx="8">
                  <c:v>729</c:v>
                </c:pt>
              </c:numCache>
            </c:numRef>
          </c:val>
        </c:ser>
        <c:ser>
          <c:idx val="4"/>
          <c:order val="4"/>
          <c:tx>
            <c:strRef>
              <c:f>'9.2.1.漁獲係数・放流尾数による資源・漁獲量等量線図'!$G$64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'9.2.1.漁獲係数・放流尾数による資源・漁獲量等量線図'!$G$65:$G$73</c:f>
              <c:numCache>
                <c:formatCode>General</c:formatCode>
                <c:ptCount val="9"/>
                <c:pt idx="0">
                  <c:v>2821</c:v>
                </c:pt>
                <c:pt idx="1">
                  <c:v>2366</c:v>
                </c:pt>
                <c:pt idx="2">
                  <c:v>2000</c:v>
                </c:pt>
                <c:pt idx="3">
                  <c:v>1703</c:v>
                </c:pt>
                <c:pt idx="4">
                  <c:v>1462</c:v>
                </c:pt>
                <c:pt idx="5">
                  <c:v>1266</c:v>
                </c:pt>
                <c:pt idx="6">
                  <c:v>1106</c:v>
                </c:pt>
                <c:pt idx="7">
                  <c:v>974</c:v>
                </c:pt>
                <c:pt idx="8">
                  <c:v>865</c:v>
                </c:pt>
              </c:numCache>
            </c:numRef>
          </c:val>
        </c:ser>
        <c:ser>
          <c:idx val="5"/>
          <c:order val="5"/>
          <c:tx>
            <c:strRef>
              <c:f>'9.2.1.漁獲係数・放流尾数による資源・漁獲量等量線図'!$H$64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'9.2.1.漁獲係数・放流尾数による資源・漁獲量等量線図'!$H$65:$H$73</c:f>
              <c:numCache>
                <c:formatCode>General</c:formatCode>
                <c:ptCount val="9"/>
                <c:pt idx="0">
                  <c:v>3084</c:v>
                </c:pt>
                <c:pt idx="1">
                  <c:v>2604</c:v>
                </c:pt>
                <c:pt idx="2">
                  <c:v>2216</c:v>
                </c:pt>
                <c:pt idx="3">
                  <c:v>1900</c:v>
                </c:pt>
                <c:pt idx="4">
                  <c:v>1644</c:v>
                </c:pt>
                <c:pt idx="5">
                  <c:v>1434</c:v>
                </c:pt>
                <c:pt idx="6">
                  <c:v>1261</c:v>
                </c:pt>
                <c:pt idx="7">
                  <c:v>1119</c:v>
                </c:pt>
                <c:pt idx="8">
                  <c:v>1001</c:v>
                </c:pt>
              </c:numCache>
            </c:numRef>
          </c:val>
        </c:ser>
        <c:ser>
          <c:idx val="6"/>
          <c:order val="6"/>
          <c:tx>
            <c:strRef>
              <c:f>'9.2.1.漁獲係数・放流尾数による資源・漁獲量等量線図'!$I$64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'9.2.1.漁獲係数・放流尾数による資源・漁獲量等量線図'!$B$65:$B$73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'9.2.1.漁獲係数・放流尾数による資源・漁獲量等量線図'!$I$65:$I$73</c:f>
              <c:numCache>
                <c:formatCode>General</c:formatCode>
                <c:ptCount val="9"/>
                <c:pt idx="0">
                  <c:v>3348</c:v>
                </c:pt>
                <c:pt idx="1">
                  <c:v>2842</c:v>
                </c:pt>
                <c:pt idx="2">
                  <c:v>2341</c:v>
                </c:pt>
                <c:pt idx="3">
                  <c:v>2097</c:v>
                </c:pt>
                <c:pt idx="4">
                  <c:v>1825</c:v>
                </c:pt>
                <c:pt idx="5">
                  <c:v>1601</c:v>
                </c:pt>
                <c:pt idx="6">
                  <c:v>1417</c:v>
                </c:pt>
                <c:pt idx="7">
                  <c:v>1265</c:v>
                </c:pt>
                <c:pt idx="8">
                  <c:v>1138</c:v>
                </c:pt>
              </c:numCache>
            </c:numRef>
          </c:val>
        </c:ser>
        <c:bandFmts/>
        <c:axId val="180875648"/>
        <c:axId val="180877184"/>
        <c:axId val="180859328"/>
      </c:surfaceChart>
      <c:catAx>
        <c:axId val="18087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877184"/>
        <c:crosses val="autoZero"/>
        <c:auto val="1"/>
        <c:lblAlgn val="ctr"/>
        <c:lblOffset val="100"/>
        <c:noMultiLvlLbl val="0"/>
      </c:catAx>
      <c:valAx>
        <c:axId val="18087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180875648"/>
        <c:crosses val="autoZero"/>
        <c:crossBetween val="midCat"/>
      </c:valAx>
      <c:serAx>
        <c:axId val="180859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8087718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55826428740936E-2"/>
          <c:y val="6.9444444444444448E-2"/>
          <c:w val="0.71775131233595801"/>
          <c:h val="0.83309419655876349"/>
        </c:manualLayout>
      </c:layout>
      <c:surfaceChart>
        <c:wireframe val="0"/>
        <c:ser>
          <c:idx val="0"/>
          <c:order val="0"/>
          <c:tx>
            <c:strRef>
              <c:f>'9.2.1.漁獲係数・放流尾数による資源・漁獲量等量線図'!$C$76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'9.2.1.漁獲係数・放流尾数による資源・漁獲量等量線図'!$C$77:$C$85</c:f>
              <c:numCache>
                <c:formatCode>General</c:formatCode>
                <c:ptCount val="9"/>
                <c:pt idx="0">
                  <c:v>374</c:v>
                </c:pt>
                <c:pt idx="1">
                  <c:v>350</c:v>
                </c:pt>
                <c:pt idx="2">
                  <c:v>320</c:v>
                </c:pt>
                <c:pt idx="3">
                  <c:v>287</c:v>
                </c:pt>
                <c:pt idx="4">
                  <c:v>254</c:v>
                </c:pt>
                <c:pt idx="5">
                  <c:v>222</c:v>
                </c:pt>
                <c:pt idx="6">
                  <c:v>193</c:v>
                </c:pt>
                <c:pt idx="7">
                  <c:v>167</c:v>
                </c:pt>
                <c:pt idx="8">
                  <c:v>144</c:v>
                </c:pt>
              </c:numCache>
            </c:numRef>
          </c:val>
        </c:ser>
        <c:ser>
          <c:idx val="1"/>
          <c:order val="1"/>
          <c:tx>
            <c:strRef>
              <c:f>'9.2.1.漁獲係数・放流尾数による資源・漁獲量等量線図'!$D$76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'9.2.1.漁獲係数・放流尾数による資源・漁獲量等量線図'!$D$77:$D$85</c:f>
              <c:numCache>
                <c:formatCode>General</c:formatCode>
                <c:ptCount val="9"/>
                <c:pt idx="0">
                  <c:v>432</c:v>
                </c:pt>
                <c:pt idx="1">
                  <c:v>411</c:v>
                </c:pt>
                <c:pt idx="2">
                  <c:v>382</c:v>
                </c:pt>
                <c:pt idx="3">
                  <c:v>349</c:v>
                </c:pt>
                <c:pt idx="4">
                  <c:v>315</c:v>
                </c:pt>
                <c:pt idx="5">
                  <c:v>283</c:v>
                </c:pt>
                <c:pt idx="6">
                  <c:v>253</c:v>
                </c:pt>
                <c:pt idx="7">
                  <c:v>225</c:v>
                </c:pt>
                <c:pt idx="8">
                  <c:v>201</c:v>
                </c:pt>
              </c:numCache>
            </c:numRef>
          </c:val>
        </c:ser>
        <c:ser>
          <c:idx val="2"/>
          <c:order val="2"/>
          <c:tx>
            <c:strRef>
              <c:f>'9.2.1.漁獲係数・放流尾数による資源・漁獲量等量線図'!$E$76</c:f>
              <c:strCache>
                <c:ptCount val="1"/>
                <c:pt idx="0">
                  <c:v>200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'9.2.1.漁獲係数・放流尾数による資源・漁獲量等量線図'!$E$77:$E$85</c:f>
              <c:numCache>
                <c:formatCode>General</c:formatCode>
                <c:ptCount val="9"/>
                <c:pt idx="0">
                  <c:v>490</c:v>
                </c:pt>
                <c:pt idx="1">
                  <c:v>471</c:v>
                </c:pt>
                <c:pt idx="2">
                  <c:v>443</c:v>
                </c:pt>
                <c:pt idx="3">
                  <c:v>411</c:v>
                </c:pt>
                <c:pt idx="4">
                  <c:v>377</c:v>
                </c:pt>
                <c:pt idx="5">
                  <c:v>344</c:v>
                </c:pt>
                <c:pt idx="6">
                  <c:v>313</c:v>
                </c:pt>
                <c:pt idx="7">
                  <c:v>284</c:v>
                </c:pt>
                <c:pt idx="8">
                  <c:v>258</c:v>
                </c:pt>
              </c:numCache>
            </c:numRef>
          </c:val>
        </c:ser>
        <c:ser>
          <c:idx val="3"/>
          <c:order val="3"/>
          <c:tx>
            <c:strRef>
              <c:f>'9.2.1.漁獲係数・放流尾数による資源・漁獲量等量線図'!$F$76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'9.2.1.漁獲係数・放流尾数による資源・漁獲量等量線図'!$F$77:$F$85</c:f>
              <c:numCache>
                <c:formatCode>General</c:formatCode>
                <c:ptCount val="9"/>
                <c:pt idx="0">
                  <c:v>548</c:v>
                </c:pt>
                <c:pt idx="1">
                  <c:v>532</c:v>
                </c:pt>
                <c:pt idx="2">
                  <c:v>505</c:v>
                </c:pt>
                <c:pt idx="3">
                  <c:v>473</c:v>
                </c:pt>
                <c:pt idx="4">
                  <c:v>439</c:v>
                </c:pt>
                <c:pt idx="5">
                  <c:v>405</c:v>
                </c:pt>
                <c:pt idx="6">
                  <c:v>372</c:v>
                </c:pt>
                <c:pt idx="7">
                  <c:v>342</c:v>
                </c:pt>
                <c:pt idx="8">
                  <c:v>315</c:v>
                </c:pt>
              </c:numCache>
            </c:numRef>
          </c:val>
        </c:ser>
        <c:ser>
          <c:idx val="4"/>
          <c:order val="4"/>
          <c:tx>
            <c:strRef>
              <c:f>'9.2.1.漁獲係数・放流尾数による資源・漁獲量等量線図'!$G$76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'9.2.1.漁獲係数・放流尾数による資源・漁獲量等量線図'!$G$77:$G$85</c:f>
              <c:numCache>
                <c:formatCode>General</c:formatCode>
                <c:ptCount val="9"/>
                <c:pt idx="0">
                  <c:v>606</c:v>
                </c:pt>
                <c:pt idx="1">
                  <c:v>593</c:v>
                </c:pt>
                <c:pt idx="2">
                  <c:v>567</c:v>
                </c:pt>
                <c:pt idx="3">
                  <c:v>535</c:v>
                </c:pt>
                <c:pt idx="4">
                  <c:v>500</c:v>
                </c:pt>
                <c:pt idx="5">
                  <c:v>465</c:v>
                </c:pt>
                <c:pt idx="6">
                  <c:v>432</c:v>
                </c:pt>
                <c:pt idx="7">
                  <c:v>401</c:v>
                </c:pt>
                <c:pt idx="8">
                  <c:v>372</c:v>
                </c:pt>
              </c:numCache>
            </c:numRef>
          </c:val>
        </c:ser>
        <c:ser>
          <c:idx val="5"/>
          <c:order val="5"/>
          <c:tx>
            <c:strRef>
              <c:f>'9.2.1.漁獲係数・放流尾数による資源・漁獲量等量線図'!$H$76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'9.2.1.漁獲係数・放流尾数による資源・漁獲量等量線図'!$H$77:$H$85</c:f>
              <c:numCache>
                <c:formatCode>General</c:formatCode>
                <c:ptCount val="9"/>
                <c:pt idx="0">
                  <c:v>664</c:v>
                </c:pt>
                <c:pt idx="1">
                  <c:v>653</c:v>
                </c:pt>
                <c:pt idx="2">
                  <c:v>629</c:v>
                </c:pt>
                <c:pt idx="3">
                  <c:v>597</c:v>
                </c:pt>
                <c:pt idx="4">
                  <c:v>562</c:v>
                </c:pt>
                <c:pt idx="5">
                  <c:v>526</c:v>
                </c:pt>
                <c:pt idx="6">
                  <c:v>492</c:v>
                </c:pt>
                <c:pt idx="7">
                  <c:v>459</c:v>
                </c:pt>
                <c:pt idx="8">
                  <c:v>429</c:v>
                </c:pt>
              </c:numCache>
            </c:numRef>
          </c:val>
        </c:ser>
        <c:ser>
          <c:idx val="6"/>
          <c:order val="6"/>
          <c:tx>
            <c:strRef>
              <c:f>'9.2.1.漁獲係数・放流尾数による資源・漁獲量等量線図'!$I$76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'9.2.1.漁獲係数・放流尾数による資源・漁獲量等量線図'!$B$77:$B$85</c:f>
              <c:numCache>
                <c:formatCode>General</c:formatCode>
                <c:ptCount val="9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</c:numCache>
            </c:numRef>
          </c:cat>
          <c:val>
            <c:numRef>
              <c:f>'9.2.1.漁獲係数・放流尾数による資源・漁獲量等量線図'!$I$77:$I$85</c:f>
              <c:numCache>
                <c:formatCode>General</c:formatCode>
                <c:ptCount val="9"/>
                <c:pt idx="0">
                  <c:v>722</c:v>
                </c:pt>
                <c:pt idx="1">
                  <c:v>714</c:v>
                </c:pt>
                <c:pt idx="2">
                  <c:v>690</c:v>
                </c:pt>
                <c:pt idx="3">
                  <c:v>659</c:v>
                </c:pt>
                <c:pt idx="4">
                  <c:v>623</c:v>
                </c:pt>
                <c:pt idx="5">
                  <c:v>587</c:v>
                </c:pt>
                <c:pt idx="6">
                  <c:v>552</c:v>
                </c:pt>
                <c:pt idx="7">
                  <c:v>518</c:v>
                </c:pt>
                <c:pt idx="8">
                  <c:v>486</c:v>
                </c:pt>
              </c:numCache>
            </c:numRef>
          </c:val>
        </c:ser>
        <c:bandFmts/>
        <c:axId val="181710848"/>
        <c:axId val="181712384"/>
        <c:axId val="181682624"/>
      </c:surfaceChart>
      <c:catAx>
        <c:axId val="1817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712384"/>
        <c:crosses val="autoZero"/>
        <c:auto val="1"/>
        <c:lblAlgn val="ctr"/>
        <c:lblOffset val="100"/>
        <c:tickLblSkip val="1"/>
        <c:noMultiLvlLbl val="0"/>
      </c:catAx>
      <c:valAx>
        <c:axId val="18171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181710848"/>
        <c:crosses val="autoZero"/>
        <c:crossBetween val="midCat"/>
      </c:valAx>
      <c:serAx>
        <c:axId val="18168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1712384"/>
        <c:crosses val="autoZero"/>
      </c:ser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170328</xdr:colOff>
      <xdr:row>63</xdr:row>
      <xdr:rowOff>143434</xdr:rowOff>
    </xdr:from>
    <xdr:to>
      <xdr:col>14</xdr:col>
      <xdr:colOff>430306</xdr:colOff>
      <xdr:row>73</xdr:row>
      <xdr:rowOff>143434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161364</xdr:colOff>
      <xdr:row>74</xdr:row>
      <xdr:rowOff>152402</xdr:rowOff>
    </xdr:from>
    <xdr:to>
      <xdr:col>14</xdr:col>
      <xdr:colOff>528917</xdr:colOff>
      <xdr:row>84</xdr:row>
      <xdr:rowOff>71718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116"/>
  <sheetViews>
    <sheetView tabSelected="1" zoomScale="85" zoomScaleNormal="85" workbookViewId="0">
      <selection activeCell="K98" sqref="K98"/>
    </sheetView>
  </sheetViews>
  <sheetFormatPr defaultRowHeight="13.2" x14ac:dyDescent="0.2"/>
  <cols>
    <col min="1" max="1" width="12.109375" bestFit="1" customWidth="1"/>
    <col min="2" max="2" width="11.21875" bestFit="1" customWidth="1"/>
    <col min="3" max="3" width="10.33203125" customWidth="1"/>
    <col min="4" max="4" width="13.77734375" customWidth="1"/>
    <col min="5" max="5" width="13.44140625" customWidth="1"/>
    <col min="6" max="9" width="10.33203125" customWidth="1"/>
    <col min="10" max="11" width="8.44140625" bestFit="1" customWidth="1"/>
  </cols>
  <sheetData>
    <row r="1" spans="1:15" x14ac:dyDescent="0.2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34" customFormat="1" x14ac:dyDescent="0.2"/>
    <row r="4" spans="1:15" x14ac:dyDescent="0.2">
      <c r="A4" s="30" t="s">
        <v>4</v>
      </c>
      <c r="B4" s="30">
        <v>1.3</v>
      </c>
      <c r="D4" s="31" t="s">
        <v>8</v>
      </c>
      <c r="E4" s="32">
        <f>SUM(I24:I30)</f>
        <v>319.50424821327533</v>
      </c>
    </row>
    <row r="5" spans="1:15" x14ac:dyDescent="0.2">
      <c r="A5" s="30" t="s">
        <v>6</v>
      </c>
      <c r="B5" s="30">
        <v>0</v>
      </c>
      <c r="D5" s="31" t="s">
        <v>9</v>
      </c>
      <c r="E5" s="32">
        <f>SUM(I34:I40)</f>
        <v>143.57193851950399</v>
      </c>
    </row>
    <row r="6" spans="1:15" x14ac:dyDescent="0.2">
      <c r="D6" s="3"/>
      <c r="F6" s="34"/>
    </row>
    <row r="7" spans="1:15" x14ac:dyDescent="0.2">
      <c r="A7" s="1"/>
      <c r="B7" s="49" t="s">
        <v>1</v>
      </c>
      <c r="C7" s="49" t="s">
        <v>2</v>
      </c>
      <c r="D7" s="49" t="s">
        <v>0</v>
      </c>
      <c r="E7" s="50" t="s">
        <v>3</v>
      </c>
      <c r="F7" s="50" t="s">
        <v>4</v>
      </c>
    </row>
    <row r="8" spans="1:15" ht="13.8" customHeight="1" x14ac:dyDescent="0.2">
      <c r="A8" s="14">
        <v>0</v>
      </c>
      <c r="B8" s="51">
        <v>180</v>
      </c>
      <c r="C8" s="52">
        <v>0</v>
      </c>
      <c r="D8" s="53">
        <v>7.8125E-2</v>
      </c>
      <c r="E8" s="51">
        <v>1042182.45</v>
      </c>
      <c r="F8" s="54">
        <v>0.1314649</v>
      </c>
    </row>
    <row r="9" spans="1:15" x14ac:dyDescent="0.2">
      <c r="A9" s="14">
        <v>1</v>
      </c>
      <c r="B9" s="51">
        <v>367</v>
      </c>
      <c r="C9" s="52">
        <v>4.2000000000000003E-2</v>
      </c>
      <c r="D9" s="53">
        <v>0.3125</v>
      </c>
      <c r="E9" s="51">
        <v>1030429.17</v>
      </c>
      <c r="F9" s="54">
        <v>0.51587760000000005</v>
      </c>
    </row>
    <row r="10" spans="1:15" x14ac:dyDescent="0.2">
      <c r="A10" s="14">
        <v>2</v>
      </c>
      <c r="B10" s="51">
        <v>833</v>
      </c>
      <c r="C10" s="52">
        <v>0.75</v>
      </c>
      <c r="D10" s="53">
        <v>0.3125</v>
      </c>
      <c r="E10" s="51">
        <v>587463.71</v>
      </c>
      <c r="F10" s="54">
        <v>1.0965275000000001</v>
      </c>
    </row>
    <row r="11" spans="1:15" x14ac:dyDescent="0.2">
      <c r="A11" s="14">
        <v>3</v>
      </c>
      <c r="B11" s="51">
        <v>1728</v>
      </c>
      <c r="C11" s="52">
        <v>0.81799999999999995</v>
      </c>
      <c r="D11" s="53">
        <v>0.3125</v>
      </c>
      <c r="E11" s="51">
        <v>210547.76</v>
      </c>
      <c r="F11" s="54">
        <v>0.84772340000000002</v>
      </c>
    </row>
    <row r="12" spans="1:15" x14ac:dyDescent="0.2">
      <c r="A12" s="14">
        <v>4</v>
      </c>
      <c r="B12" s="51">
        <v>2754</v>
      </c>
      <c r="C12" s="52">
        <v>1</v>
      </c>
      <c r="D12" s="53">
        <v>0.3125</v>
      </c>
      <c r="E12" s="51">
        <v>82794.41</v>
      </c>
      <c r="F12" s="54">
        <v>0.56192920000000002</v>
      </c>
    </row>
    <row r="13" spans="1:15" x14ac:dyDescent="0.2">
      <c r="A13" s="14">
        <v>5</v>
      </c>
      <c r="B13" s="51">
        <v>3816</v>
      </c>
      <c r="C13" s="52">
        <v>1</v>
      </c>
      <c r="D13" s="53">
        <v>0.3125</v>
      </c>
      <c r="E13" s="51">
        <v>37873.17</v>
      </c>
      <c r="F13" s="55">
        <v>0.46670040000000002</v>
      </c>
    </row>
    <row r="14" spans="1:15" x14ac:dyDescent="0.2">
      <c r="A14" s="14">
        <v>6</v>
      </c>
      <c r="B14" s="51">
        <v>4369</v>
      </c>
      <c r="C14" s="52">
        <v>1</v>
      </c>
      <c r="D14" s="53">
        <v>0.3125</v>
      </c>
      <c r="E14" s="51">
        <v>37186.620000000003</v>
      </c>
      <c r="F14" s="55">
        <v>0.46670040000000002</v>
      </c>
    </row>
    <row r="17" spans="1:9" ht="13.8" thickBot="1" x14ac:dyDescent="0.25">
      <c r="B17">
        <v>2010</v>
      </c>
      <c r="C17">
        <v>2011</v>
      </c>
      <c r="D17">
        <v>2012</v>
      </c>
      <c r="E17">
        <v>2013</v>
      </c>
      <c r="F17">
        <v>2014</v>
      </c>
      <c r="G17">
        <v>2015</v>
      </c>
      <c r="H17">
        <v>2016</v>
      </c>
    </row>
    <row r="18" spans="1:9" ht="13.8" thickBot="1" x14ac:dyDescent="0.25">
      <c r="A18" s="30" t="s">
        <v>6</v>
      </c>
      <c r="B18" s="30">
        <v>3860000</v>
      </c>
      <c r="C18" s="30">
        <v>3860000</v>
      </c>
      <c r="D18" s="27">
        <f>$B$5</f>
        <v>0</v>
      </c>
      <c r="E18" s="28">
        <f>$B$5</f>
        <v>0</v>
      </c>
      <c r="F18" s="28">
        <f>$B$5</f>
        <v>0</v>
      </c>
      <c r="G18" s="28">
        <f>$B$5</f>
        <v>0</v>
      </c>
      <c r="H18" s="29">
        <f>$B$5</f>
        <v>0</v>
      </c>
    </row>
    <row r="19" spans="1:9" x14ac:dyDescent="0.2">
      <c r="A19" s="30" t="s">
        <v>11</v>
      </c>
      <c r="B19" s="48">
        <v>0.77</v>
      </c>
      <c r="C19" s="34"/>
    </row>
    <row r="20" spans="1:9" x14ac:dyDescent="0.2">
      <c r="A20" s="30" t="s">
        <v>10</v>
      </c>
      <c r="B20" s="48">
        <v>0.13</v>
      </c>
      <c r="C20" s="34"/>
    </row>
    <row r="23" spans="1:9" ht="13.8" thickBot="1" x14ac:dyDescent="0.25">
      <c r="A23" t="s">
        <v>3</v>
      </c>
      <c r="B23" s="13">
        <v>2010</v>
      </c>
      <c r="C23">
        <v>2011</v>
      </c>
      <c r="D23">
        <v>2012</v>
      </c>
      <c r="E23">
        <v>2013</v>
      </c>
      <c r="F23">
        <v>2014</v>
      </c>
      <c r="G23">
        <v>2015</v>
      </c>
      <c r="H23">
        <v>2016</v>
      </c>
      <c r="I23" t="s">
        <v>23</v>
      </c>
    </row>
    <row r="24" spans="1:9" ht="13.8" thickBot="1" x14ac:dyDescent="0.25">
      <c r="A24">
        <v>0</v>
      </c>
      <c r="B24" s="40">
        <f>E8</f>
        <v>1042182.45</v>
      </c>
      <c r="C24" s="35">
        <f t="shared" ref="C24:H24" si="0">1000*SUM(C55:C60)*$B$19+C$18*$B$20</f>
        <v>1241835.8464012954</v>
      </c>
      <c r="D24" s="41">
        <f t="shared" si="0"/>
        <v>591958.10740630573</v>
      </c>
      <c r="E24" s="41">
        <f t="shared" si="0"/>
        <v>473810.63641060272</v>
      </c>
      <c r="F24" s="41">
        <f t="shared" si="0"/>
        <v>314105.88930535584</v>
      </c>
      <c r="G24" s="41">
        <f t="shared" si="0"/>
        <v>222462.49097680784</v>
      </c>
      <c r="H24" s="41">
        <f t="shared" si="0"/>
        <v>154006.86327857929</v>
      </c>
      <c r="I24" s="42">
        <f>H24*$B8/1000000</f>
        <v>27.721235390144269</v>
      </c>
    </row>
    <row r="25" spans="1:9" x14ac:dyDescent="0.2">
      <c r="A25">
        <v>1</v>
      </c>
      <c r="B25" s="40">
        <f t="shared" ref="B25:B30" si="1">E9</f>
        <v>1030429.17</v>
      </c>
      <c r="C25" s="36">
        <f>B24*EXP(-$D8)-B34*EXP(-$D8/2)</f>
        <v>845123.18935902382</v>
      </c>
      <c r="D25" s="43">
        <f>C24*EXP(-$D8)-C34*EXP(-$D8/2)</f>
        <v>1007025.469648837</v>
      </c>
      <c r="E25" s="43">
        <f t="shared" ref="E25:H25" si="2">D24*EXP(-$D8)-D34*EXP(-$D8/2)</f>
        <v>468460.243175535</v>
      </c>
      <c r="F25" s="43">
        <f t="shared" si="2"/>
        <v>374961.40888178931</v>
      </c>
      <c r="G25" s="43">
        <f t="shared" si="2"/>
        <v>248575.22761464125</v>
      </c>
      <c r="H25" s="44">
        <f t="shared" si="2"/>
        <v>176051.02678135992</v>
      </c>
      <c r="I25" s="45">
        <f>H25*$B9/1000000</f>
        <v>64.610726828759084</v>
      </c>
    </row>
    <row r="26" spans="1:9" x14ac:dyDescent="0.2">
      <c r="A26">
        <v>2</v>
      </c>
      <c r="B26" s="40">
        <f t="shared" si="1"/>
        <v>587463.71</v>
      </c>
      <c r="C26" s="36">
        <f t="shared" ref="C26:C29" si="3">B25*EXP(-$D9)-B35*EXP(-$D9/2)</f>
        <v>450047.46921426343</v>
      </c>
      <c r="D26" s="43">
        <f t="shared" ref="D26:D29" si="4">C25*EXP(-$D9)-C35*EXP(-$D9/2)</f>
        <v>369113.7281617478</v>
      </c>
      <c r="E26" s="43">
        <f t="shared" ref="E26:E29" si="5">D25*EXP(-$D9)-D35*EXP(-$D9/2)</f>
        <v>399675.08691213577</v>
      </c>
      <c r="F26" s="43">
        <f t="shared" ref="F26:F29" si="6">E25*EXP(-$D9)-E35*EXP(-$D9/2)</f>
        <v>185925.67323183233</v>
      </c>
      <c r="G26" s="43">
        <f t="shared" ref="G26:G29" si="7">F25*EXP(-$D9)-F35*EXP(-$D9/2)</f>
        <v>148817.22280150984</v>
      </c>
      <c r="H26" s="44">
        <f t="shared" ref="H26:H28" si="8">G25*EXP(-$D9)-G35*EXP(-$D9/2)</f>
        <v>98656.219425840434</v>
      </c>
      <c r="I26" s="45">
        <f>H26*$B10/1000000</f>
        <v>82.180630781725085</v>
      </c>
    </row>
    <row r="27" spans="1:9" x14ac:dyDescent="0.2">
      <c r="A27">
        <v>3</v>
      </c>
      <c r="B27" s="40">
        <f t="shared" si="1"/>
        <v>210547.76</v>
      </c>
      <c r="C27" s="36">
        <f t="shared" si="3"/>
        <v>143564.86786020908</v>
      </c>
      <c r="D27" s="43">
        <f t="shared" si="4"/>
        <v>109982.97315857562</v>
      </c>
      <c r="E27" s="43">
        <f t="shared" si="5"/>
        <v>73597.039662948082</v>
      </c>
      <c r="F27" s="43">
        <f t="shared" si="6"/>
        <v>79690.623727966333</v>
      </c>
      <c r="G27" s="43">
        <f t="shared" si="7"/>
        <v>37071.444661107977</v>
      </c>
      <c r="H27" s="44">
        <f t="shared" si="8"/>
        <v>29672.445681166995</v>
      </c>
      <c r="I27" s="45">
        <f t="shared" ref="I27:I30" si="9">H27*$B11/1000000</f>
        <v>51.273986137056568</v>
      </c>
    </row>
    <row r="28" spans="1:9" x14ac:dyDescent="0.2">
      <c r="A28">
        <v>4</v>
      </c>
      <c r="B28" s="40">
        <f t="shared" si="1"/>
        <v>82794.41</v>
      </c>
      <c r="C28" s="36">
        <f t="shared" si="3"/>
        <v>65989.069570845895</v>
      </c>
      <c r="D28" s="43">
        <f t="shared" si="4"/>
        <v>44995.549005872279</v>
      </c>
      <c r="E28" s="43">
        <f t="shared" si="5"/>
        <v>29453.064064343045</v>
      </c>
      <c r="F28" s="43">
        <f t="shared" si="6"/>
        <v>19709.035516010583</v>
      </c>
      <c r="G28" s="43">
        <f t="shared" si="7"/>
        <v>21340.876488246096</v>
      </c>
      <c r="H28" s="44">
        <f t="shared" si="8"/>
        <v>9927.6060939640593</v>
      </c>
      <c r="I28" s="45">
        <f t="shared" si="9"/>
        <v>27.340627182777016</v>
      </c>
    </row>
    <row r="29" spans="1:9" ht="13.8" thickBot="1" x14ac:dyDescent="0.25">
      <c r="A29">
        <v>5</v>
      </c>
      <c r="B29" s="40">
        <f t="shared" si="1"/>
        <v>37873.17</v>
      </c>
      <c r="C29" s="36">
        <f t="shared" si="3"/>
        <v>34533.551096993164</v>
      </c>
      <c r="D29" s="43">
        <f t="shared" si="4"/>
        <v>27524.043058798819</v>
      </c>
      <c r="E29" s="43">
        <f t="shared" si="5"/>
        <v>16909.276088310726</v>
      </c>
      <c r="F29" s="43">
        <f t="shared" si="6"/>
        <v>11068.427942632345</v>
      </c>
      <c r="G29" s="43">
        <f t="shared" si="7"/>
        <v>7406.6331078891999</v>
      </c>
      <c r="H29" s="44">
        <f>G28*EXP(-$D12)-G38*EXP(-$D12/2)</f>
        <v>8019.8770873802951</v>
      </c>
      <c r="I29" s="45">
        <f t="shared" si="9"/>
        <v>30.603850965443204</v>
      </c>
    </row>
    <row r="30" spans="1:9" ht="13.8" thickBot="1" x14ac:dyDescent="0.25">
      <c r="A30">
        <v>6</v>
      </c>
      <c r="B30" s="40">
        <f t="shared" si="1"/>
        <v>37186.620000000003</v>
      </c>
      <c r="C30" s="35">
        <f>B29*EXP(-$D$13)-B39*EXP(-$D$13/2)+B30*EXP(-$D$14)-B40*EXP(-$D$14/2)</f>
        <v>34435.382469758195</v>
      </c>
      <c r="D30" s="41">
        <f t="shared" ref="D30:H30" si="10">C29*EXP(-$D$13)-C39*EXP(-$D$13/2)+C30*EXP(-$D$14)-C40*EXP(-$D$14/2)</f>
        <v>31641.063822619639</v>
      </c>
      <c r="E30" s="41">
        <f t="shared" si="10"/>
        <v>24891.596743040463</v>
      </c>
      <c r="F30" s="41">
        <f t="shared" si="10"/>
        <v>17586.218040821095</v>
      </c>
      <c r="G30" s="41">
        <f t="shared" si="10"/>
        <v>12055.414588606369</v>
      </c>
      <c r="H30" s="46">
        <f t="shared" si="10"/>
        <v>8187.9585551316268</v>
      </c>
      <c r="I30" s="47">
        <f t="shared" si="9"/>
        <v>35.773190927370081</v>
      </c>
    </row>
    <row r="33" spans="1:9" ht="13.8" thickBot="1" x14ac:dyDescent="0.25">
      <c r="A33" s="2" t="s">
        <v>5</v>
      </c>
      <c r="B33" s="13">
        <v>2010</v>
      </c>
      <c r="C33">
        <v>2011</v>
      </c>
      <c r="D33">
        <v>2012</v>
      </c>
      <c r="E33">
        <v>2013</v>
      </c>
      <c r="F33">
        <v>2014</v>
      </c>
      <c r="G33">
        <v>2015</v>
      </c>
      <c r="H33">
        <v>2016</v>
      </c>
      <c r="I33" t="s">
        <v>22</v>
      </c>
    </row>
    <row r="34" spans="1:9" x14ac:dyDescent="0.2">
      <c r="A34">
        <v>0</v>
      </c>
      <c r="B34" s="4">
        <f>B24*(1-EXP(-B44))*EXP(-$D8/2)</f>
        <v>123467.9973787975</v>
      </c>
      <c r="C34" s="5">
        <f>C24*(1-EXP(-C44))*EXP(-$D8/2)</f>
        <v>147121.05834095742</v>
      </c>
      <c r="D34" s="5">
        <f t="shared" ref="B34:H40" si="11">D24*(1-EXP(-D44))*EXP(-$D8/2)</f>
        <v>82158.970672061725</v>
      </c>
      <c r="E34" s="5">
        <f t="shared" si="11"/>
        <v>65761.062639269687</v>
      </c>
      <c r="F34" s="5">
        <f t="shared" si="11"/>
        <v>43595.342684693664</v>
      </c>
      <c r="G34" s="5">
        <f t="shared" si="11"/>
        <v>30875.984369705169</v>
      </c>
      <c r="H34" s="6">
        <f t="shared" si="11"/>
        <v>21374.900022640068</v>
      </c>
      <c r="I34" s="23">
        <f>H34*$B8/1000000</f>
        <v>3.8474820040752125</v>
      </c>
    </row>
    <row r="35" spans="1:9" x14ac:dyDescent="0.2">
      <c r="A35">
        <v>1</v>
      </c>
      <c r="B35" s="7">
        <f t="shared" si="11"/>
        <v>355213.97777046822</v>
      </c>
      <c r="C35" s="8">
        <f t="shared" si="11"/>
        <v>291334.50268909161</v>
      </c>
      <c r="D35" s="8">
        <f t="shared" si="11"/>
        <v>394087.01336031756</v>
      </c>
      <c r="E35" s="8">
        <f t="shared" si="11"/>
        <v>183326.14583767386</v>
      </c>
      <c r="F35" s="8">
        <f t="shared" si="11"/>
        <v>146736.52872268428</v>
      </c>
      <c r="G35" s="8">
        <f t="shared" si="11"/>
        <v>97276.853464466127</v>
      </c>
      <c r="H35" s="9">
        <f t="shared" si="11"/>
        <v>68895.400796046335</v>
      </c>
      <c r="I35" s="24">
        <f>H35*$B9/1000000</f>
        <v>25.284612092149004</v>
      </c>
    </row>
    <row r="36" spans="1:9" x14ac:dyDescent="0.2">
      <c r="A36">
        <v>2</v>
      </c>
      <c r="B36" s="7">
        <f t="shared" si="11"/>
        <v>334640.00407392485</v>
      </c>
      <c r="C36" s="8">
        <f t="shared" si="11"/>
        <v>256362.87717469511</v>
      </c>
      <c r="D36" s="8">
        <f t="shared" si="11"/>
        <v>229676.04597475191</v>
      </c>
      <c r="E36" s="8">
        <f t="shared" si="11"/>
        <v>248692.43984436471</v>
      </c>
      <c r="F36" s="8">
        <f t="shared" si="11"/>
        <v>115689.74604588117</v>
      </c>
      <c r="G36" s="8">
        <f t="shared" si="11"/>
        <v>92599.512557324066</v>
      </c>
      <c r="H36" s="9">
        <f t="shared" si="11"/>
        <v>61387.503795619443</v>
      </c>
      <c r="I36" s="24">
        <f t="shared" ref="I36:I40" si="12">H36*$B10/1000000</f>
        <v>51.135790661750995</v>
      </c>
    </row>
    <row r="37" spans="1:9" x14ac:dyDescent="0.2">
      <c r="A37">
        <v>3</v>
      </c>
      <c r="B37" s="7">
        <f t="shared" si="11"/>
        <v>102942.00421020597</v>
      </c>
      <c r="C37" s="8">
        <f t="shared" si="11"/>
        <v>70192.412551448215</v>
      </c>
      <c r="D37" s="8">
        <f t="shared" si="11"/>
        <v>59639.301680729724</v>
      </c>
      <c r="E37" s="8">
        <f t="shared" si="11"/>
        <v>39908.687001383812</v>
      </c>
      <c r="F37" s="8">
        <f t="shared" si="11"/>
        <v>43212.990276096425</v>
      </c>
      <c r="G37" s="8">
        <f t="shared" si="11"/>
        <v>20102.339556656239</v>
      </c>
      <c r="H37" s="9">
        <f t="shared" si="11"/>
        <v>16090.162765764448</v>
      </c>
      <c r="I37" s="24">
        <f t="shared" si="12"/>
        <v>27.803801259240966</v>
      </c>
    </row>
    <row r="38" spans="1:9" x14ac:dyDescent="0.2">
      <c r="A38">
        <v>4</v>
      </c>
      <c r="B38" s="7">
        <f t="shared" si="11"/>
        <v>30444.00012144311</v>
      </c>
      <c r="C38" s="8">
        <f t="shared" si="11"/>
        <v>24264.575857582051</v>
      </c>
      <c r="D38" s="8">
        <f t="shared" si="11"/>
        <v>18717.786005588005</v>
      </c>
      <c r="E38" s="8">
        <f t="shared" si="11"/>
        <v>12252.237444492537</v>
      </c>
      <c r="F38" s="8">
        <f t="shared" si="11"/>
        <v>8198.800043912659</v>
      </c>
      <c r="G38" s="8">
        <f t="shared" si="11"/>
        <v>8877.6327459976746</v>
      </c>
      <c r="H38" s="9">
        <f t="shared" si="11"/>
        <v>4129.8041810833183</v>
      </c>
      <c r="I38" s="24">
        <f t="shared" si="12"/>
        <v>11.37348071470346</v>
      </c>
    </row>
    <row r="39" spans="1:9" x14ac:dyDescent="0.2">
      <c r="A39">
        <v>5</v>
      </c>
      <c r="B39" s="7">
        <f t="shared" si="11"/>
        <v>12080.999716265555</v>
      </c>
      <c r="C39" s="8">
        <f t="shared" si="11"/>
        <v>11015.709036355194</v>
      </c>
      <c r="D39" s="8">
        <f t="shared" si="11"/>
        <v>10004.457665100977</v>
      </c>
      <c r="E39" s="8">
        <f t="shared" si="11"/>
        <v>6146.1950343421531</v>
      </c>
      <c r="F39" s="8">
        <f t="shared" si="11"/>
        <v>4023.1596257399019</v>
      </c>
      <c r="G39" s="8">
        <f t="shared" si="11"/>
        <v>2692.1679787564813</v>
      </c>
      <c r="H39" s="9">
        <f t="shared" si="11"/>
        <v>2915.0703124757802</v>
      </c>
      <c r="I39" s="24">
        <f t="shared" si="12"/>
        <v>11.123908312407577</v>
      </c>
    </row>
    <row r="40" spans="1:9" ht="13.8" thickBot="1" x14ac:dyDescent="0.25">
      <c r="A40">
        <v>6</v>
      </c>
      <c r="B40" s="10">
        <f t="shared" si="11"/>
        <v>11862.000082614553</v>
      </c>
      <c r="C40" s="11">
        <f t="shared" si="11"/>
        <v>10984.394647890436</v>
      </c>
      <c r="D40" s="11">
        <f t="shared" si="11"/>
        <v>11500.915138663169</v>
      </c>
      <c r="E40" s="11">
        <f t="shared" si="11"/>
        <v>9047.6143094430081</v>
      </c>
      <c r="F40" s="11">
        <f t="shared" si="11"/>
        <v>6392.2503500947496</v>
      </c>
      <c r="G40" s="11">
        <f t="shared" si="11"/>
        <v>4381.9101949994038</v>
      </c>
      <c r="H40" s="12">
        <f t="shared" si="11"/>
        <v>2976.1646773121511</v>
      </c>
      <c r="I40" s="25">
        <f t="shared" si="12"/>
        <v>13.002863475176788</v>
      </c>
    </row>
    <row r="43" spans="1:9" ht="13.8" thickBot="1" x14ac:dyDescent="0.25">
      <c r="A43" t="s">
        <v>4</v>
      </c>
      <c r="B43" s="34">
        <v>2010</v>
      </c>
      <c r="C43" s="34">
        <v>2011</v>
      </c>
      <c r="D43" s="34">
        <v>2012</v>
      </c>
      <c r="E43">
        <v>2013</v>
      </c>
      <c r="F43">
        <v>2014</v>
      </c>
      <c r="G43">
        <v>2015</v>
      </c>
      <c r="H43">
        <v>2016</v>
      </c>
    </row>
    <row r="44" spans="1:9" x14ac:dyDescent="0.2">
      <c r="A44">
        <v>0</v>
      </c>
      <c r="B44" s="38">
        <f>F8</f>
        <v>0.1314649</v>
      </c>
      <c r="C44" s="38">
        <f>B44</f>
        <v>0.1314649</v>
      </c>
      <c r="D44" s="39">
        <f>$B$4*$B44/MAX($B$44:$B$50)</f>
        <v>0.1558596296034527</v>
      </c>
      <c r="E44" s="16">
        <f t="shared" ref="E44:H44" si="13">$B$4*$B44/MAX($B$44:$B$50)</f>
        <v>0.1558596296034527</v>
      </c>
      <c r="F44" s="16">
        <f t="shared" si="13"/>
        <v>0.1558596296034527</v>
      </c>
      <c r="G44" s="16">
        <f t="shared" si="13"/>
        <v>0.1558596296034527</v>
      </c>
      <c r="H44" s="17">
        <f t="shared" si="13"/>
        <v>0.1558596296034527</v>
      </c>
    </row>
    <row r="45" spans="1:9" x14ac:dyDescent="0.2">
      <c r="A45">
        <v>1</v>
      </c>
      <c r="B45" s="37">
        <f t="shared" ref="B45:B50" si="14">F9</f>
        <v>0.51587760000000005</v>
      </c>
      <c r="C45" s="37">
        <f t="shared" ref="C45:C50" si="15">B45</f>
        <v>0.51587760000000005</v>
      </c>
      <c r="D45" s="18">
        <f t="shared" ref="D45:H50" si="16">$B$4*$B45/MAX($B$44:$B$50)</f>
        <v>0.61160425069138713</v>
      </c>
      <c r="E45" s="15">
        <f t="shared" si="16"/>
        <v>0.61160425069138713</v>
      </c>
      <c r="F45" s="15">
        <f t="shared" si="16"/>
        <v>0.61160425069138713</v>
      </c>
      <c r="G45" s="15">
        <f t="shared" si="16"/>
        <v>0.61160425069138713</v>
      </c>
      <c r="H45" s="19">
        <f t="shared" si="16"/>
        <v>0.61160425069138713</v>
      </c>
    </row>
    <row r="46" spans="1:9" x14ac:dyDescent="0.2">
      <c r="A46">
        <v>2</v>
      </c>
      <c r="B46" s="37">
        <f t="shared" si="14"/>
        <v>1.0965275000000001</v>
      </c>
      <c r="C46" s="37">
        <f t="shared" si="15"/>
        <v>1.0965275000000001</v>
      </c>
      <c r="D46" s="18">
        <f t="shared" si="16"/>
        <v>1.3</v>
      </c>
      <c r="E46" s="15">
        <f t="shared" si="16"/>
        <v>1.3</v>
      </c>
      <c r="F46" s="15">
        <f t="shared" si="16"/>
        <v>1.3</v>
      </c>
      <c r="G46" s="15">
        <f t="shared" si="16"/>
        <v>1.3</v>
      </c>
      <c r="H46" s="19">
        <f t="shared" si="16"/>
        <v>1.3</v>
      </c>
    </row>
    <row r="47" spans="1:9" x14ac:dyDescent="0.2">
      <c r="A47">
        <v>3</v>
      </c>
      <c r="B47" s="37">
        <f t="shared" si="14"/>
        <v>0.84772340000000002</v>
      </c>
      <c r="C47" s="37">
        <f t="shared" si="15"/>
        <v>0.84772340000000002</v>
      </c>
      <c r="D47" s="18">
        <f t="shared" si="16"/>
        <v>1.0050276167264387</v>
      </c>
      <c r="E47" s="15">
        <f t="shared" si="16"/>
        <v>1.0050276167264387</v>
      </c>
      <c r="F47" s="15">
        <f t="shared" si="16"/>
        <v>1.0050276167264387</v>
      </c>
      <c r="G47" s="15">
        <f t="shared" si="16"/>
        <v>1.0050276167264387</v>
      </c>
      <c r="H47" s="19">
        <f t="shared" si="16"/>
        <v>1.0050276167264387</v>
      </c>
    </row>
    <row r="48" spans="1:9" x14ac:dyDescent="0.2">
      <c r="A48">
        <v>4</v>
      </c>
      <c r="B48" s="37">
        <f t="shared" si="14"/>
        <v>0.56192920000000002</v>
      </c>
      <c r="C48" s="37">
        <f t="shared" si="15"/>
        <v>0.56192920000000002</v>
      </c>
      <c r="D48" s="18">
        <f t="shared" si="16"/>
        <v>0.66620122158358996</v>
      </c>
      <c r="E48" s="15">
        <f t="shared" si="16"/>
        <v>0.66620122158358996</v>
      </c>
      <c r="F48" s="15">
        <f t="shared" si="16"/>
        <v>0.66620122158358996</v>
      </c>
      <c r="G48" s="15">
        <f t="shared" si="16"/>
        <v>0.66620122158358996</v>
      </c>
      <c r="H48" s="19">
        <f t="shared" si="16"/>
        <v>0.66620122158358996</v>
      </c>
    </row>
    <row r="49" spans="1:9" x14ac:dyDescent="0.2">
      <c r="A49">
        <v>5</v>
      </c>
      <c r="B49" s="37">
        <f t="shared" si="14"/>
        <v>0.46670040000000002</v>
      </c>
      <c r="C49" s="37">
        <f t="shared" si="15"/>
        <v>0.46670040000000002</v>
      </c>
      <c r="D49" s="18">
        <f t="shared" si="16"/>
        <v>0.55330169102006099</v>
      </c>
      <c r="E49" s="15">
        <f t="shared" si="16"/>
        <v>0.55330169102006099</v>
      </c>
      <c r="F49" s="15">
        <f t="shared" si="16"/>
        <v>0.55330169102006099</v>
      </c>
      <c r="G49" s="15">
        <f t="shared" si="16"/>
        <v>0.55330169102006099</v>
      </c>
      <c r="H49" s="19">
        <f t="shared" si="16"/>
        <v>0.55330169102006099</v>
      </c>
    </row>
    <row r="50" spans="1:9" ht="13.8" thickBot="1" x14ac:dyDescent="0.25">
      <c r="A50">
        <v>6</v>
      </c>
      <c r="B50" s="37">
        <f t="shared" si="14"/>
        <v>0.46670040000000002</v>
      </c>
      <c r="C50" s="37">
        <f t="shared" si="15"/>
        <v>0.46670040000000002</v>
      </c>
      <c r="D50" s="20">
        <f t="shared" si="16"/>
        <v>0.55330169102006099</v>
      </c>
      <c r="E50" s="21">
        <f t="shared" si="16"/>
        <v>0.55330169102006099</v>
      </c>
      <c r="F50" s="21">
        <f t="shared" si="16"/>
        <v>0.55330169102006099</v>
      </c>
      <c r="G50" s="21">
        <f t="shared" si="16"/>
        <v>0.55330169102006099</v>
      </c>
      <c r="H50" s="22">
        <f t="shared" si="16"/>
        <v>0.55330169102006099</v>
      </c>
    </row>
    <row r="53" spans="1:9" ht="13.8" thickBot="1" x14ac:dyDescent="0.25">
      <c r="A53" t="s">
        <v>7</v>
      </c>
      <c r="B53">
        <v>2010</v>
      </c>
      <c r="C53">
        <v>2011</v>
      </c>
      <c r="D53">
        <v>2012</v>
      </c>
      <c r="E53">
        <v>2013</v>
      </c>
      <c r="F53">
        <v>2014</v>
      </c>
      <c r="G53">
        <v>2015</v>
      </c>
      <c r="H53">
        <v>2016</v>
      </c>
    </row>
    <row r="54" spans="1:9" x14ac:dyDescent="0.2">
      <c r="A54">
        <v>0</v>
      </c>
      <c r="B54" s="4"/>
      <c r="C54" s="5"/>
      <c r="D54" s="5"/>
      <c r="E54" s="5"/>
      <c r="F54" s="5"/>
      <c r="G54" s="5"/>
      <c r="H54" s="6"/>
    </row>
    <row r="55" spans="1:9" x14ac:dyDescent="0.2">
      <c r="A55">
        <v>1</v>
      </c>
      <c r="B55" s="7">
        <f>B25*$B9/1000000*$C9</f>
        <v>15.883035226380001</v>
      </c>
      <c r="C55" s="8">
        <f t="shared" ref="C55:H56" si="17">C25*$B9/1000000*$C9</f>
        <v>13.026728840779995</v>
      </c>
      <c r="D55" s="8">
        <f>D25*$B9/1000000*$C9</f>
        <v>15.522290589167174</v>
      </c>
      <c r="E55" s="8">
        <f t="shared" si="17"/>
        <v>7.2208461883076973</v>
      </c>
      <c r="F55" s="8">
        <f t="shared" si="17"/>
        <v>5.7796551565039005</v>
      </c>
      <c r="G55" s="8">
        <f t="shared" si="17"/>
        <v>3.8315385584520802</v>
      </c>
      <c r="H55" s="9">
        <f t="shared" si="17"/>
        <v>2.7136505268078817</v>
      </c>
    </row>
    <row r="56" spans="1:9" x14ac:dyDescent="0.2">
      <c r="A56">
        <v>2</v>
      </c>
      <c r="B56" s="7">
        <f t="shared" ref="B56:C60" si="18">B26*$B10/1000000*$C10</f>
        <v>367.01795282249998</v>
      </c>
      <c r="C56" s="8">
        <f t="shared" si="17"/>
        <v>281.16715639161112</v>
      </c>
      <c r="D56" s="8">
        <f t="shared" ref="D56:H56" si="19">D26*$B10/1000000*$C10</f>
        <v>230.60380166905196</v>
      </c>
      <c r="E56" s="8">
        <f t="shared" si="19"/>
        <v>249.69701054835679</v>
      </c>
      <c r="F56" s="8">
        <f t="shared" si="19"/>
        <v>116.15706435158725</v>
      </c>
      <c r="G56" s="8">
        <f t="shared" si="19"/>
        <v>92.973559945243267</v>
      </c>
      <c r="H56" s="9">
        <f t="shared" si="19"/>
        <v>61.635473086293814</v>
      </c>
    </row>
    <row r="57" spans="1:9" x14ac:dyDescent="0.2">
      <c r="A57">
        <v>3</v>
      </c>
      <c r="B57" s="7">
        <f t="shared" si="18"/>
        <v>297.61010095104001</v>
      </c>
      <c r="C57" s="8">
        <f t="shared" si="18"/>
        <v>202.92951497987696</v>
      </c>
      <c r="D57" s="8">
        <f t="shared" ref="D57:H57" si="20">D27*$B11/1000000*$C11</f>
        <v>155.46137249153927</v>
      </c>
      <c r="E57" s="8">
        <f t="shared" si="20"/>
        <v>104.02970995173575</v>
      </c>
      <c r="F57" s="8">
        <f t="shared" si="20"/>
        <v>112.64301540197533</v>
      </c>
      <c r="G57" s="8">
        <f t="shared" si="20"/>
        <v>52.400635314254771</v>
      </c>
      <c r="H57" s="9">
        <f t="shared" si="20"/>
        <v>41.942120660112266</v>
      </c>
    </row>
    <row r="58" spans="1:9" x14ac:dyDescent="0.2">
      <c r="A58">
        <v>4</v>
      </c>
      <c r="B58" s="7">
        <f t="shared" si="18"/>
        <v>228.01580514000003</v>
      </c>
      <c r="C58" s="8">
        <f t="shared" si="18"/>
        <v>181.73389759810959</v>
      </c>
      <c r="D58" s="8">
        <f t="shared" ref="D58:H58" si="21">D28*$B12/1000000*$C12</f>
        <v>123.91774196217226</v>
      </c>
      <c r="E58" s="8">
        <f t="shared" si="21"/>
        <v>81.113738433200751</v>
      </c>
      <c r="F58" s="8">
        <f t="shared" si="21"/>
        <v>54.278683811093146</v>
      </c>
      <c r="G58" s="8">
        <f t="shared" si="21"/>
        <v>58.772773848629747</v>
      </c>
      <c r="H58" s="9">
        <f t="shared" si="21"/>
        <v>27.340627182777016</v>
      </c>
    </row>
    <row r="59" spans="1:9" x14ac:dyDescent="0.2">
      <c r="A59">
        <v>5</v>
      </c>
      <c r="B59" s="7">
        <f t="shared" si="18"/>
        <v>144.52401671999999</v>
      </c>
      <c r="C59" s="8">
        <f t="shared" si="18"/>
        <v>131.78003098612592</v>
      </c>
      <c r="D59" s="8">
        <f t="shared" ref="D59:H59" si="22">D29*$B13/1000000*$C13</f>
        <v>105.03174831237629</v>
      </c>
      <c r="E59" s="8">
        <f t="shared" si="22"/>
        <v>64.525797552993723</v>
      </c>
      <c r="F59" s="8">
        <f t="shared" si="22"/>
        <v>42.237121029085024</v>
      </c>
      <c r="G59" s="8">
        <f t="shared" si="22"/>
        <v>28.263711939705185</v>
      </c>
      <c r="H59" s="9">
        <f t="shared" si="22"/>
        <v>30.603850965443204</v>
      </c>
    </row>
    <row r="60" spans="1:9" ht="13.8" thickBot="1" x14ac:dyDescent="0.25">
      <c r="A60">
        <v>6</v>
      </c>
      <c r="B60" s="10">
        <f t="shared" si="18"/>
        <v>162.46834278</v>
      </c>
      <c r="C60" s="11">
        <f t="shared" si="18"/>
        <v>150.44818601037358</v>
      </c>
      <c r="D60" s="11">
        <f t="shared" ref="D60:H60" si="23">D30*$B14/1000000*$C14</f>
        <v>138.2398078410252</v>
      </c>
      <c r="E60" s="11">
        <f t="shared" si="23"/>
        <v>108.75138617034379</v>
      </c>
      <c r="F60" s="11">
        <f t="shared" si="23"/>
        <v>76.834186620347367</v>
      </c>
      <c r="G60" s="11">
        <f t="shared" si="23"/>
        <v>52.670106337621228</v>
      </c>
      <c r="H60" s="12">
        <f t="shared" si="23"/>
        <v>35.773190927370081</v>
      </c>
    </row>
    <row r="63" spans="1:9" x14ac:dyDescent="0.2">
      <c r="A63" t="s">
        <v>14</v>
      </c>
      <c r="C63" t="s">
        <v>12</v>
      </c>
    </row>
    <row r="64" spans="1:9" x14ac:dyDescent="0.2">
      <c r="C64" s="30">
        <v>0</v>
      </c>
      <c r="D64" s="30">
        <v>100</v>
      </c>
      <c r="E64" s="30">
        <v>200</v>
      </c>
      <c r="F64" s="30">
        <v>300</v>
      </c>
      <c r="G64" s="30">
        <v>400</v>
      </c>
      <c r="H64" s="30">
        <v>500</v>
      </c>
      <c r="I64" s="30">
        <v>600</v>
      </c>
    </row>
    <row r="65" spans="1:9" ht="15.6" x14ac:dyDescent="0.2">
      <c r="A65" t="s">
        <v>13</v>
      </c>
      <c r="B65" s="30">
        <v>0.5</v>
      </c>
      <c r="C65" s="31">
        <v>1768</v>
      </c>
      <c r="D65" s="31">
        <v>2031</v>
      </c>
      <c r="E65" s="31">
        <v>2294</v>
      </c>
      <c r="F65" s="31">
        <v>2558</v>
      </c>
      <c r="G65" s="31">
        <v>2821</v>
      </c>
      <c r="H65" s="31">
        <v>3084</v>
      </c>
      <c r="I65" s="31">
        <v>3348</v>
      </c>
    </row>
    <row r="66" spans="1:9" x14ac:dyDescent="0.2">
      <c r="B66" s="30">
        <v>0.6</v>
      </c>
      <c r="C66" s="31">
        <v>1416</v>
      </c>
      <c r="D66" s="31">
        <v>1654</v>
      </c>
      <c r="E66" s="31">
        <v>1891</v>
      </c>
      <c r="F66" s="31">
        <v>2129</v>
      </c>
      <c r="G66" s="31">
        <v>2366</v>
      </c>
      <c r="H66" s="31">
        <v>2604</v>
      </c>
      <c r="I66" s="31">
        <v>2842</v>
      </c>
    </row>
    <row r="67" spans="1:9" x14ac:dyDescent="0.2">
      <c r="B67" s="30">
        <v>0.7</v>
      </c>
      <c r="C67" s="31">
        <v>1137</v>
      </c>
      <c r="D67" s="31">
        <v>1353</v>
      </c>
      <c r="E67" s="31">
        <v>1569</v>
      </c>
      <c r="F67" s="31">
        <v>1784</v>
      </c>
      <c r="G67" s="31">
        <v>2000</v>
      </c>
      <c r="H67" s="31">
        <v>2216</v>
      </c>
      <c r="I67" s="31">
        <v>2341</v>
      </c>
    </row>
    <row r="68" spans="1:9" x14ac:dyDescent="0.2">
      <c r="B68" s="30">
        <v>0.8</v>
      </c>
      <c r="C68" s="31">
        <v>915</v>
      </c>
      <c r="D68" s="31">
        <v>1112</v>
      </c>
      <c r="E68" s="31">
        <v>1309</v>
      </c>
      <c r="F68" s="31">
        <v>1506</v>
      </c>
      <c r="G68" s="31">
        <v>1703</v>
      </c>
      <c r="H68" s="31">
        <v>1900</v>
      </c>
      <c r="I68" s="31">
        <v>2097</v>
      </c>
    </row>
    <row r="69" spans="1:9" x14ac:dyDescent="0.2">
      <c r="B69" s="30">
        <v>0.9</v>
      </c>
      <c r="C69" s="31">
        <v>738</v>
      </c>
      <c r="D69" s="31">
        <v>919</v>
      </c>
      <c r="E69" s="31">
        <v>1100</v>
      </c>
      <c r="F69" s="31">
        <v>1281</v>
      </c>
      <c r="G69" s="31">
        <v>1462</v>
      </c>
      <c r="H69" s="31">
        <v>1644</v>
      </c>
      <c r="I69" s="31">
        <v>1825</v>
      </c>
    </row>
    <row r="70" spans="1:9" x14ac:dyDescent="0.2">
      <c r="B70" s="30">
        <v>1</v>
      </c>
      <c r="C70" s="31">
        <v>596</v>
      </c>
      <c r="D70" s="31">
        <v>764</v>
      </c>
      <c r="E70" s="31">
        <v>931</v>
      </c>
      <c r="F70" s="31">
        <v>1099</v>
      </c>
      <c r="G70" s="31">
        <v>1266</v>
      </c>
      <c r="H70" s="31">
        <v>1434</v>
      </c>
      <c r="I70" s="31">
        <v>1601</v>
      </c>
    </row>
    <row r="71" spans="1:9" x14ac:dyDescent="0.2">
      <c r="B71" s="30">
        <v>1.1000000000000001</v>
      </c>
      <c r="C71" s="31">
        <v>483</v>
      </c>
      <c r="D71" s="31">
        <v>639</v>
      </c>
      <c r="E71" s="31">
        <v>794</v>
      </c>
      <c r="F71" s="31">
        <v>950</v>
      </c>
      <c r="G71" s="31">
        <v>1106</v>
      </c>
      <c r="H71" s="31">
        <v>1261</v>
      </c>
      <c r="I71" s="31">
        <v>1417</v>
      </c>
    </row>
    <row r="72" spans="1:9" x14ac:dyDescent="0.2">
      <c r="B72" s="30">
        <v>1.2</v>
      </c>
      <c r="C72" s="31">
        <v>392</v>
      </c>
      <c r="D72" s="31">
        <v>538</v>
      </c>
      <c r="E72" s="31">
        <v>683</v>
      </c>
      <c r="F72" s="31">
        <v>828</v>
      </c>
      <c r="G72" s="31">
        <v>974</v>
      </c>
      <c r="H72" s="31">
        <v>1119</v>
      </c>
      <c r="I72" s="31">
        <v>1265</v>
      </c>
    </row>
    <row r="73" spans="1:9" x14ac:dyDescent="0.2">
      <c r="B73" s="30">
        <v>1.3</v>
      </c>
      <c r="C73" s="31">
        <v>320</v>
      </c>
      <c r="D73" s="31">
        <v>456</v>
      </c>
      <c r="E73" s="31">
        <v>592</v>
      </c>
      <c r="F73" s="31">
        <v>729</v>
      </c>
      <c r="G73" s="31">
        <v>865</v>
      </c>
      <c r="H73" s="31">
        <v>1001</v>
      </c>
      <c r="I73" s="31">
        <v>1138</v>
      </c>
    </row>
    <row r="75" spans="1:9" x14ac:dyDescent="0.2">
      <c r="A75" t="s">
        <v>15</v>
      </c>
      <c r="C75" t="s">
        <v>12</v>
      </c>
    </row>
    <row r="76" spans="1:9" x14ac:dyDescent="0.2">
      <c r="C76" s="30">
        <v>0</v>
      </c>
      <c r="D76" s="30">
        <v>100</v>
      </c>
      <c r="E76" s="30">
        <v>200</v>
      </c>
      <c r="F76" s="30">
        <v>300</v>
      </c>
      <c r="G76" s="30">
        <v>400</v>
      </c>
      <c r="H76" s="30">
        <v>500</v>
      </c>
      <c r="I76" s="30">
        <v>600</v>
      </c>
    </row>
    <row r="77" spans="1:9" ht="15.6" x14ac:dyDescent="0.2">
      <c r="A77" t="s">
        <v>13</v>
      </c>
      <c r="B77" s="30">
        <v>0.5</v>
      </c>
      <c r="C77" s="31">
        <v>374</v>
      </c>
      <c r="D77" s="31">
        <v>432</v>
      </c>
      <c r="E77" s="31">
        <v>490</v>
      </c>
      <c r="F77" s="31">
        <v>548</v>
      </c>
      <c r="G77" s="31">
        <v>606</v>
      </c>
      <c r="H77" s="31">
        <v>664</v>
      </c>
      <c r="I77" s="31">
        <v>722</v>
      </c>
    </row>
    <row r="78" spans="1:9" x14ac:dyDescent="0.2">
      <c r="B78" s="30">
        <v>0.6</v>
      </c>
      <c r="C78" s="31">
        <v>350</v>
      </c>
      <c r="D78" s="31">
        <v>411</v>
      </c>
      <c r="E78" s="31">
        <v>471</v>
      </c>
      <c r="F78" s="31">
        <v>532</v>
      </c>
      <c r="G78" s="31">
        <v>593</v>
      </c>
      <c r="H78" s="31">
        <v>653</v>
      </c>
      <c r="I78" s="31">
        <v>714</v>
      </c>
    </row>
    <row r="79" spans="1:9" x14ac:dyDescent="0.2">
      <c r="B79" s="30">
        <v>0.7</v>
      </c>
      <c r="C79" s="31">
        <v>320</v>
      </c>
      <c r="D79" s="31">
        <v>382</v>
      </c>
      <c r="E79" s="31">
        <v>443</v>
      </c>
      <c r="F79" s="31">
        <v>505</v>
      </c>
      <c r="G79" s="31">
        <v>567</v>
      </c>
      <c r="H79" s="31">
        <v>629</v>
      </c>
      <c r="I79" s="31">
        <v>690</v>
      </c>
    </row>
    <row r="80" spans="1:9" x14ac:dyDescent="0.2">
      <c r="B80" s="30">
        <v>0.8</v>
      </c>
      <c r="C80" s="31">
        <v>287</v>
      </c>
      <c r="D80" s="31">
        <v>349</v>
      </c>
      <c r="E80" s="31">
        <v>411</v>
      </c>
      <c r="F80" s="31">
        <v>473</v>
      </c>
      <c r="G80" s="31">
        <v>535</v>
      </c>
      <c r="H80" s="31">
        <v>597</v>
      </c>
      <c r="I80" s="31">
        <v>659</v>
      </c>
    </row>
    <row r="81" spans="2:9" x14ac:dyDescent="0.2">
      <c r="B81" s="30">
        <v>0.9</v>
      </c>
      <c r="C81" s="31">
        <v>254</v>
      </c>
      <c r="D81" s="31">
        <v>315</v>
      </c>
      <c r="E81" s="31">
        <v>377</v>
      </c>
      <c r="F81" s="31">
        <v>439</v>
      </c>
      <c r="G81" s="31">
        <v>500</v>
      </c>
      <c r="H81" s="31">
        <v>562</v>
      </c>
      <c r="I81" s="31">
        <v>623</v>
      </c>
    </row>
    <row r="82" spans="2:9" x14ac:dyDescent="0.2">
      <c r="B82" s="30">
        <v>1</v>
      </c>
      <c r="C82" s="31">
        <v>222</v>
      </c>
      <c r="D82" s="31">
        <v>283</v>
      </c>
      <c r="E82" s="31">
        <v>344</v>
      </c>
      <c r="F82" s="31">
        <v>405</v>
      </c>
      <c r="G82" s="31">
        <v>465</v>
      </c>
      <c r="H82" s="31">
        <v>526</v>
      </c>
      <c r="I82" s="31">
        <v>587</v>
      </c>
    </row>
    <row r="83" spans="2:9" x14ac:dyDescent="0.2">
      <c r="B83" s="30">
        <v>1.1000000000000001</v>
      </c>
      <c r="C83" s="31">
        <v>193</v>
      </c>
      <c r="D83" s="31">
        <v>253</v>
      </c>
      <c r="E83" s="31">
        <v>313</v>
      </c>
      <c r="F83" s="31">
        <v>372</v>
      </c>
      <c r="G83" s="31">
        <v>432</v>
      </c>
      <c r="H83" s="31">
        <v>492</v>
      </c>
      <c r="I83" s="31">
        <v>552</v>
      </c>
    </row>
    <row r="84" spans="2:9" x14ac:dyDescent="0.2">
      <c r="B84" s="30">
        <v>1.2</v>
      </c>
      <c r="C84" s="31">
        <v>167</v>
      </c>
      <c r="D84" s="31">
        <v>225</v>
      </c>
      <c r="E84" s="31">
        <v>284</v>
      </c>
      <c r="F84" s="31">
        <v>342</v>
      </c>
      <c r="G84" s="31">
        <v>401</v>
      </c>
      <c r="H84" s="31">
        <v>459</v>
      </c>
      <c r="I84" s="31">
        <v>518</v>
      </c>
    </row>
    <row r="85" spans="2:9" x14ac:dyDescent="0.2">
      <c r="B85" s="30">
        <v>1.3</v>
      </c>
      <c r="C85" s="31">
        <v>144</v>
      </c>
      <c r="D85" s="31">
        <v>201</v>
      </c>
      <c r="E85" s="31">
        <v>258</v>
      </c>
      <c r="F85" s="31">
        <v>315</v>
      </c>
      <c r="G85" s="31">
        <v>372</v>
      </c>
      <c r="H85" s="31">
        <v>429</v>
      </c>
      <c r="I85" s="31">
        <v>486</v>
      </c>
    </row>
    <row r="106" spans="2:2" ht="14.4" x14ac:dyDescent="0.2">
      <c r="B106" s="26" t="s">
        <v>16</v>
      </c>
    </row>
    <row r="108" spans="2:2" ht="14.4" x14ac:dyDescent="0.2">
      <c r="B108" s="26" t="s">
        <v>17</v>
      </c>
    </row>
    <row r="110" spans="2:2" ht="14.4" x14ac:dyDescent="0.2">
      <c r="B110" s="26" t="s">
        <v>18</v>
      </c>
    </row>
    <row r="112" spans="2:2" ht="14.4" x14ac:dyDescent="0.2">
      <c r="B112" s="26" t="s">
        <v>19</v>
      </c>
    </row>
    <row r="114" spans="2:2" ht="14.4" x14ac:dyDescent="0.2">
      <c r="B114" s="26" t="s">
        <v>20</v>
      </c>
    </row>
    <row r="116" spans="2:2" ht="14.4" x14ac:dyDescent="0.2">
      <c r="B116" s="26" t="s">
        <v>21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9.2.1.漁獲係数・放流尾数による資源・漁獲量等量線図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swatari</dc:creator>
  <cp:lastModifiedBy>ishiday</cp:lastModifiedBy>
  <cp:lastPrinted>2012-09-12T01:00:11Z</cp:lastPrinted>
  <dcterms:created xsi:type="dcterms:W3CDTF">2012-08-24T05:23:39Z</dcterms:created>
  <dcterms:modified xsi:type="dcterms:W3CDTF">2014-04-04T00:03:46Z</dcterms:modified>
</cp:coreProperties>
</file>